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valtins\Downloads\"/>
    </mc:Choice>
  </mc:AlternateContent>
  <xr:revisionPtr revIDLastSave="0" documentId="13_ncr:1_{02745C23-55CE-416E-96B4-36DDDE06346E}" xr6:coauthVersionLast="47" xr6:coauthVersionMax="47" xr10:uidLastSave="{00000000-0000-0000-0000-000000000000}"/>
  <bookViews>
    <workbookView xWindow="-120" yWindow="-120" windowWidth="29040" windowHeight="15720" tabRatio="734" xr2:uid="{C00C42D5-C8E6-441B-A2C6-E426F9DFC2E3}"/>
  </bookViews>
  <sheets>
    <sheet name="Maksājumu pakalpojumi" sheetId="6" r:id="rId1"/>
    <sheet name="ListsMP" sheetId="9" state="hidden" r:id="rId2"/>
    <sheet name="Apdrošināšana" sheetId="1" r:id="rId3"/>
    <sheet name="ListsApdr" sheetId="10" state="hidden" r:id="rId4"/>
    <sheet name="Noguldījumu piesaiste" sheetId="5" r:id="rId5"/>
    <sheet name="ListsBank" sheetId="11" state="hidden" r:id="rId6"/>
    <sheet name="Ieguldijumi" sheetId="17" r:id="rId7"/>
    <sheet name="ListsIeguld" sheetId="12"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7" l="1"/>
  <c r="M41" i="17" s="1"/>
  <c r="N31" i="17"/>
  <c r="N41" i="17" s="1"/>
  <c r="H31" i="17"/>
  <c r="I31" i="17"/>
  <c r="J31" i="17"/>
  <c r="L29" i="17"/>
  <c r="L30" i="17"/>
  <c r="L31" i="17"/>
  <c r="K31" i="17"/>
  <c r="L16" i="17"/>
  <c r="L17" i="17"/>
  <c r="L18" i="17"/>
  <c r="L19" i="17"/>
  <c r="L20" i="17"/>
  <c r="L21" i="17"/>
  <c r="L22" i="17"/>
  <c r="L23" i="17"/>
  <c r="L24" i="17"/>
  <c r="L25" i="17"/>
  <c r="L26" i="17"/>
  <c r="L27" i="17"/>
  <c r="L28" i="17"/>
  <c r="L15" i="17"/>
  <c r="K16" i="17"/>
  <c r="K17" i="17"/>
  <c r="K18" i="17"/>
  <c r="K19" i="17"/>
  <c r="K20" i="17"/>
  <c r="K21" i="17"/>
  <c r="K22" i="17"/>
  <c r="K23" i="17"/>
  <c r="K15" i="17"/>
  <c r="J13" i="17"/>
  <c r="I11" i="17"/>
  <c r="G5" i="17"/>
  <c r="G41" i="17" s="1"/>
  <c r="H5" i="17"/>
  <c r="H6" i="17" s="1"/>
  <c r="I5" i="17"/>
  <c r="I4" i="17"/>
  <c r="P40" i="17"/>
  <c r="P41" i="17" s="1"/>
  <c r="O38" i="17"/>
  <c r="O37" i="17"/>
  <c r="Q35" i="17"/>
  <c r="Q34" i="17"/>
  <c r="H9" i="17" l="1"/>
  <c r="H8" i="17"/>
  <c r="H7" i="17"/>
  <c r="I6" i="17"/>
  <c r="K25" i="17"/>
  <c r="K26" i="17"/>
  <c r="K28" i="17"/>
  <c r="K24" i="17"/>
  <c r="K27" i="17"/>
  <c r="K29" i="17"/>
  <c r="K30" i="17"/>
  <c r="K32" i="17"/>
  <c r="O41" i="17"/>
  <c r="Q41" i="17"/>
  <c r="J41" i="17"/>
  <c r="L41" i="17"/>
  <c r="F5" i="5"/>
  <c r="B5" i="5"/>
  <c r="C39" i="1"/>
  <c r="C40" i="1"/>
  <c r="C36" i="1"/>
  <c r="C37" i="1"/>
  <c r="C34" i="1"/>
  <c r="B34" i="1" s="1"/>
  <c r="C24" i="1"/>
  <c r="C25" i="1"/>
  <c r="C26" i="1"/>
  <c r="C27" i="1"/>
  <c r="C28" i="1"/>
  <c r="C29" i="1"/>
  <c r="C30" i="1"/>
  <c r="C31" i="1"/>
  <c r="C32" i="1"/>
  <c r="C23" i="1"/>
  <c r="C5" i="1"/>
  <c r="C6" i="1"/>
  <c r="C7" i="1"/>
  <c r="C8" i="1"/>
  <c r="C9" i="1"/>
  <c r="C10" i="1"/>
  <c r="C11" i="1"/>
  <c r="C12" i="1"/>
  <c r="C13" i="1"/>
  <c r="C14" i="1"/>
  <c r="C15" i="1"/>
  <c r="C16" i="1"/>
  <c r="C17" i="1"/>
  <c r="C18" i="1"/>
  <c r="C19" i="1"/>
  <c r="C20" i="1"/>
  <c r="C21" i="1"/>
  <c r="C4" i="1"/>
  <c r="B39" i="1" l="1"/>
  <c r="H41" i="17"/>
  <c r="I8" i="17"/>
  <c r="I7" i="17"/>
  <c r="K41" i="17"/>
  <c r="B23" i="1"/>
  <c r="B36" i="1"/>
  <c r="B4" i="1"/>
  <c r="B5" i="1"/>
  <c r="B17" i="6"/>
  <c r="B18" i="6"/>
  <c r="B16" i="6"/>
  <c r="C18" i="6"/>
  <c r="C17" i="6"/>
  <c r="C16" i="6"/>
  <c r="I41" i="17" l="1"/>
  <c r="B6" i="1"/>
  <c r="D42" i="1" s="1"/>
  <c r="B21" i="6"/>
  <c r="B22" i="6"/>
  <c r="B23" i="6"/>
  <c r="B20" i="6"/>
  <c r="C12" i="6"/>
  <c r="B4" i="6"/>
  <c r="B13" i="6"/>
  <c r="B14" i="6"/>
  <c r="B12" i="6"/>
  <c r="C33" i="6"/>
  <c r="G33" i="6" s="1"/>
  <c r="C13" i="6"/>
  <c r="C14" i="6"/>
  <c r="C21" i="6"/>
  <c r="C22" i="6"/>
  <c r="C23" i="6"/>
  <c r="C20" i="6"/>
  <c r="B5" i="6" l="1"/>
  <c r="C28" i="6" s="1"/>
  <c r="I28" i="6" l="1"/>
  <c r="G28"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Artis Šmits</author>
  </authors>
  <commentList>
    <comment ref="C4" authorId="0" shapeId="0" xr:uid="{13B28E76-6FDD-4907-A020-C5ED894EC1A6}">
      <text>
        <r>
          <rPr>
            <sz val="9"/>
            <color indexed="81"/>
            <rFont val="Tahoma"/>
            <family val="2"/>
            <charset val="186"/>
          </rPr>
          <t>pakalpojums, kura rezultātā ir iespējams ieskaitīt skaidru naudu maksājumu kontā, kā arī visas nepieciešamās operācijas, ko veic maksājumu pakalpojumu sniedzējs, lai nodrošinātu maksājuma pakalpojuma izmantotājam iespēju izmantot maksājumu kontu</t>
        </r>
      </text>
    </comment>
    <comment ref="C5" authorId="0" shapeId="0" xr:uid="{DCA1AEB3-8E31-4C62-8424-1B7E7E0D1C4F}">
      <text>
        <r>
          <rPr>
            <sz val="9"/>
            <color indexed="81"/>
            <rFont val="Tahoma"/>
            <family val="2"/>
            <charset val="186"/>
          </rPr>
          <t>pakalpojums, kura rezultātā ir iespējams izņemt skaidru naudu no maksājumu konta, kā arī visas nepieciešamās operācijas, ko veic maksājumu pakalpojumu sniedzējs, lai nodrošinātu maksājuma pakalpojuma izmantotājam iespēju izmantot maksājumu kontu</t>
        </r>
      </text>
    </comment>
    <comment ref="C6" authorId="0" shapeId="0" xr:uid="{2AF48E9E-7EB0-415C-B2FE-EC3889A1B62C}">
      <text>
        <r>
          <rPr>
            <sz val="9"/>
            <color indexed="81"/>
            <rFont val="Tahoma"/>
            <family val="2"/>
            <charset val="186"/>
          </rPr>
          <t>maksājuma veikšana, tai skaitā tiešā debeta maksājuma, arī vienreizējā tiešā debeta maksājuma, veikšana, maksājuma veikšana ar maksājumu karti vai līdzīgu ierīci, kredītpārveduma, kā arī regulārā maksājuma veikšana. Šajā apakšpunktā minētais maksājuma pakalpojums ir arī naudas pārvedums uz maksājumu kontu, ko atvēris maksājuma pakalpojuma izmantotāja maksājumu pakalpojumu sniedzējs vai cits maksājumu pakalpojumu sniedzējs</t>
        </r>
      </text>
    </comment>
    <comment ref="C7" authorId="0" shapeId="0" xr:uid="{E5547BE9-7392-4064-B3A1-B794722A033F}">
      <text>
        <r>
          <rPr>
            <sz val="9"/>
            <color indexed="81"/>
            <rFont val="Tahoma"/>
            <family val="2"/>
            <charset val="186"/>
          </rPr>
          <t>maksājuma veikšana, tai skaitā tiešā debeta maksājuma, arī vienreizējā tiešā debeta maksājuma, veikšana, maksājuma veikšana ar maksājumu karti vai līdzīgu ierīci, kredītpārveduma, kā arī regulārā maksājuma veikšana. Šajā apakšpunktā termins “maksājuma pakalpojums” attiecas uz maksājuma pakalpojumu, kad maksājuma pakalpojuma izmantotājam pieejamai naudai piemēro kredīta limitu</t>
        </r>
      </text>
    </comment>
    <comment ref="C8" authorId="0" shapeId="0" xr:uid="{3341B63C-A860-4087-BCFF-473AAE8FFF58}">
      <text>
        <r>
          <rPr>
            <sz val="9"/>
            <color indexed="81"/>
            <rFont val="Tahoma"/>
            <family val="2"/>
            <charset val="186"/>
          </rPr>
          <t>maksājuma instrumenta izlaišana vai
maksājumu pieņemšana</t>
        </r>
      </text>
    </comment>
    <comment ref="C11" authorId="0" shapeId="0" xr:uid="{09DAB26E-130B-451A-9676-090579573C9D}">
      <text>
        <r>
          <rPr>
            <sz val="9"/>
            <color indexed="81"/>
            <rFont val="Tahoma"/>
            <family val="2"/>
            <charset val="186"/>
          </rPr>
          <t>Maksājuma instrumenta izlaišana</t>
        </r>
      </text>
    </comment>
    <comment ref="C15" authorId="0" shapeId="0" xr:uid="{A4EC90B3-CDA9-4C92-8082-9F26855B1131}">
      <text>
        <r>
          <rPr>
            <sz val="9"/>
            <color indexed="81"/>
            <rFont val="Tahoma"/>
            <family val="2"/>
            <charset val="186"/>
          </rPr>
          <t>Bezkonta naudas pārvedums</t>
        </r>
      </text>
    </comment>
    <comment ref="C25" authorId="0" shapeId="0" xr:uid="{96762622-89E1-4B28-869F-42C7F0C5D19A}">
      <text>
        <r>
          <rPr>
            <sz val="9"/>
            <color indexed="81"/>
            <rFont val="Tahoma"/>
            <family val="2"/>
            <charset val="186"/>
          </rPr>
          <t>Valūtas tirdzniecība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Artis Šmits</author>
  </authors>
  <commentList>
    <comment ref="E17" authorId="0" shapeId="0" xr:uid="{2F618E2F-2B3C-43D6-84FF-423AFAF0AEE4}">
      <text>
        <r>
          <rPr>
            <sz val="9"/>
            <color indexed="81"/>
            <rFont val="Tahoma"/>
            <family val="2"/>
            <charset val="186"/>
          </rPr>
          <t>pakalpojums, kura rezultātā ir iespējams ieskaitīt skaidru naudu maksājumu kontā, kā arī visas nepieciešamās operācijas, ko veic maksājumu pakalpojumu sniedzējs, lai nodrošinātu maksājuma pakalpojuma izmantotājam iespēju izmantot maksājumu kontu</t>
        </r>
      </text>
    </comment>
    <comment ref="E21" authorId="0" shapeId="0" xr:uid="{335C29CA-B2E8-4FA1-B5FB-E5AC4A647B2C}">
      <text>
        <r>
          <rPr>
            <b/>
            <sz val="9"/>
            <color indexed="81"/>
            <rFont val="Tahoma"/>
            <family val="2"/>
            <charset val="186"/>
          </rPr>
          <t>Maksājuma instrumenta izlaišana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Artis Šmits</author>
  </authors>
  <commentList>
    <comment ref="D6" authorId="0" shapeId="0" xr:uid="{8C0BAC4D-1E9A-4487-97C6-587953CAB218}">
      <text>
        <r>
          <rPr>
            <sz val="9"/>
            <color indexed="81"/>
            <rFont val="Tahoma"/>
            <family val="2"/>
            <charset val="186"/>
          </rPr>
          <t>Sauszemes transporta (izņemot dzelzceļa transportu) apdrošināšana</t>
        </r>
      </text>
    </comment>
    <comment ref="D13" authorId="0" shapeId="0" xr:uid="{4576ECA6-CD87-4616-B326-D38CFAB0D3CB}">
      <text>
        <r>
          <rPr>
            <sz val="9"/>
            <color indexed="81"/>
            <rFont val="Tahoma"/>
            <family val="2"/>
            <charset val="186"/>
          </rPr>
          <t>Sauszemes transportlīdzekļu īpašnieku civiltiesiskās atbildības apdrošināšana</t>
        </r>
      </text>
    </comment>
  </commentList>
</comments>
</file>

<file path=xl/sharedStrings.xml><?xml version="1.0" encoding="utf-8"?>
<sst xmlns="http://schemas.openxmlformats.org/spreadsheetml/2006/main" count="229" uniqueCount="167">
  <si>
    <t>Licencēta maksājumu iestāde</t>
  </si>
  <si>
    <t>Maksājumu darījumu izpilde:
- tieša debeta maksājumi;
- maksājumu darījumu izpilde ar maksājumu karti;
- kredīta pārvedumu maksājumi</t>
  </si>
  <si>
    <t>Maksājumu darījumu izpilde ar kredītlīniju:
- tieša debeta maksājumi;
- maksājumu darījumu izpilde ar maksājumu karti;
- kredīta pārvedumu maksājumi</t>
  </si>
  <si>
    <t>Licencēta elektroniskās naudas iestāde</t>
  </si>
  <si>
    <t>Elektroniskās naudas emisija</t>
  </si>
  <si>
    <t>Reģistrēta maksājumu iestāde</t>
  </si>
  <si>
    <t>Maksājuma instrumenta izlaišana (emitēšana)</t>
  </si>
  <si>
    <t>Reģistrēta elektroniskās naudas iestāde</t>
  </si>
  <si>
    <t>Valūtu tirdzniecības sabiedrība</t>
  </si>
  <si>
    <t>Apdrošināšanas pakalpojumi</t>
  </si>
  <si>
    <t>Nedzīvības apdrošināšanas sabiedrība</t>
  </si>
  <si>
    <t>Nelaimes gadījumu apdrošināšana</t>
  </si>
  <si>
    <t>Veselības apdrošināšana (apdrošināšana pret slimībām)</t>
  </si>
  <si>
    <t>KASKO</t>
  </si>
  <si>
    <t>Dzelzceļa transporta apdrošināšana</t>
  </si>
  <si>
    <t>Gaisakuģu apdrošināšana</t>
  </si>
  <si>
    <t>Kuģu apdrošināšana</t>
  </si>
  <si>
    <t>Kravu apdrošināšana</t>
  </si>
  <si>
    <t>Ipašuma apdrošināšana pret uguns un dabas stihiju postījumiem (bojājumiem, ko īpašumam, izņemot šīs daļas 3., 4., 5., 6. un 7.punktā minēto īpašumu, nodara uguns, eksplozija, atomenerģija, zemes iegrimšana un citas stihijas)</t>
  </si>
  <si>
    <t>Ipašuma apdrošināšana pret citiem zaudējumiem (bojājumiem, ko īpašumam, izņemot šīs daļas 3., 4., 5., 6. un 7.punktā minēto īpašumu, nodara krusa, salna, zādzība un citi negadījumi, izņemot šā panta pirmās daļas 8.punktā minētos)</t>
  </si>
  <si>
    <t>OCTA</t>
  </si>
  <si>
    <t>Gaisakuģu īpašnieku civiltiesiskās atbildības apdrošināšana</t>
  </si>
  <si>
    <t>Kuģu īpašnieku civiltiesiskās atbildības apdrošināšana</t>
  </si>
  <si>
    <t>Vispārējās civiltiesiskās atbildības apdrošināšana</t>
  </si>
  <si>
    <t>Kredītu apdrošināšana</t>
  </si>
  <si>
    <t>Galvojumu apdrošināšana</t>
  </si>
  <si>
    <t>Dažādu finansiālo zaudējumu apdrošināšana</t>
  </si>
  <si>
    <t>Juridisko izdevumu apdrošināšana</t>
  </si>
  <si>
    <t>Ceļojuma apdrošināšana</t>
  </si>
  <si>
    <t>Dzīvības apdrošināšanas sabiedrība</t>
  </si>
  <si>
    <t>Dzīvības apdrošināšana</t>
  </si>
  <si>
    <t>Licence dzīvības apdrošināšanai ietver tiesības veikt šādu apdrošināšanu:
1) apdrošināšanu, kas paredz apdrošināšanas atlīdzības izmaksu līgumā noteiktajai personai līgumā noteiktajos gadījumos, kas saistīti ar apdrošinātā dzīvību, kā arī gadījumos, kad apdrošinātais miris vai iestājies līgumā noteiktais termiņš vai apdrošinātā vecums;
2) apdrošināšanu pret miesas bojājumiem, kas izraisa darbspēju zudumu, apdrošināšanu pret nelaimes gadījumiem, kas izraisa nāvi, un apdrošināšanu pret invaliditāti, kas radusies nelaimes gadījuma vai slimības dēļ, ja šāda apdrošināšana tiek parakstīta kā papildu apdrošināšana šīs daļas 1.punktā minētajai dzīvības apdrošināšanai;
3) apdrošināšanu, kas paredz apdrošināšanas atlīdzības izmaksu līgumā noteiktajos gadījumos regulāru maksājumu veidā līdz apdrošinātā nāvei vai līgumā noteiktā termiņa beigām;
4) apdrošināšanu, kas paredz apdrošināšanas sabiedrības vai ārvalsts apdrošinātāja filiāles saistību izpildi apdrošināšanas termiņa beigās par vienreizējiem vai periodiskiem apdrošināšanas prēmiju maksājumiem.</t>
  </si>
  <si>
    <t>Laulības un bērna piedzimšanas apdrošināšana</t>
  </si>
  <si>
    <t>Tirgum piesaistītajai dzīvības apdrošināšana</t>
  </si>
  <si>
    <t>Tontīna</t>
  </si>
  <si>
    <t>Kapitāla izpirkšanas darījumi</t>
  </si>
  <si>
    <t>Pensiju fondu pārvaldība</t>
  </si>
  <si>
    <t>Mūža pensijas apdrošināšana</t>
  </si>
  <si>
    <t>Apdrošināšanas vai pārapdrošināšanas brokeris</t>
  </si>
  <si>
    <t>Kredītiestāde</t>
  </si>
  <si>
    <t>Krājaizdevu sabiedrība</t>
  </si>
  <si>
    <t>Ieguldījumu pakalpojumi</t>
  </si>
  <si>
    <t>Licencēts alternatīvo ieguldījumu fondu pārvaldnieks</t>
  </si>
  <si>
    <t>Reģistrēts alternatīvo ieguldījumu fondu pārvaldnieks</t>
  </si>
  <si>
    <t>Emitents</t>
  </si>
  <si>
    <t>Vērtspapīru publiskā piedāvājuma izteikšana</t>
  </si>
  <si>
    <t>Vērtspapīru iekļaušana regulētajā tirgū</t>
  </si>
  <si>
    <t>Ieguldījumu brokeru sabiedrība</t>
  </si>
  <si>
    <t>Regulētā tirgus organizētājs</t>
  </si>
  <si>
    <t>Regulētā tirgus organizēšana</t>
  </si>
  <si>
    <t>Privātie pensiju fondi</t>
  </si>
  <si>
    <t>Kolektīvās finansēšanas pakalpojumu sniedzējs</t>
  </si>
  <si>
    <t>Ieguldījumu pārvaldes sabiedrība</t>
  </si>
  <si>
    <t>Valsts fondēto pensiju shēmas līdzekļu pārvaldīšana</t>
  </si>
  <si>
    <t>Ierobežojumi</t>
  </si>
  <si>
    <t>JĀ</t>
  </si>
  <si>
    <t>NĒ</t>
  </si>
  <si>
    <t>Nepieciešamā licence</t>
  </si>
  <si>
    <t>Ierobežojumi (reģistrēta maksājumu iestāde)</t>
  </si>
  <si>
    <t>Atbildes</t>
  </si>
  <si>
    <t>Licenču veidi</t>
  </si>
  <si>
    <t>Ierobežojumi (Reģistrēta elektroniskās naudas iestāde)</t>
  </si>
  <si>
    <t>Atļauto pakalpojumu saraksts</t>
  </si>
  <si>
    <t>Vai darbības teritorija būs tikai Latvija?</t>
  </si>
  <si>
    <t>Vai būs dalība kādā no starptautiskajām maksājumu karšu sistēmām (piem., VISA, MC utt.)?</t>
  </si>
  <si>
    <t>Vai piedāvāšu vienīgi izveidotu un uzturētu slēgtu sistēmu elektroniskās naudas emisijai un atpirkšanai?</t>
  </si>
  <si>
    <t>Licencēta elektroniskās naudas iestāde (atļautie darbības veidi)</t>
  </si>
  <si>
    <t>Licencēta maksājumu iestāde (atļautie darbības veidi)</t>
  </si>
  <si>
    <t>Reģistrēta maksājumu iestāde (atļautie darbības veidi)</t>
  </si>
  <si>
    <t>Reģistrēta elektroniskās naudas iestāde (atļautie darbības veidi)</t>
  </si>
  <si>
    <t>Pakalpojums</t>
  </si>
  <si>
    <t>Vai sniegšu šādu pakalpojumu?</t>
  </si>
  <si>
    <t>(a) Elektroniskās naudas emisija;
(b) Maksājuma instrumenta izlaišana.</t>
  </si>
  <si>
    <t>(a) Maksājuma instrumenta izlaišana (emitēšana);
(b) Maksājumu darījumu izpilde neatverot maksājuma kontu.</t>
  </si>
  <si>
    <t>(a) Elektroniskās naudas emisija;
(b) Skaidras naudas iemaksa maksājumu kontā;
(c) Skaidras naudas izmaksa no maksājumu konta;
(d) Maksājumu darījumu izpilde:
- tieša debeta maksājumi;
- maksājumu darījumu izpilde ar maksājumu karti;
- kredīta pārvedumu maksājumi;
(e) Maksājumu darījumu izpilde ar kredītlīniju:
- tieša debeta maksājumi;
- maksājumu darījumu izpilde ar maksājumu karti;
- kredīta pārvedumu maksājumi;
(f) Maksājuma instrumenta izlaišana (emitēšana) vai maksājumu pieņemšana (apkopošana);
(g) Maksājumu darījumu izpilde neatverot maksājuma kontu;
(h) Maksājumu ierosināšanas pakalpojums;
(i) Konta informācijas pakalpojums.</t>
  </si>
  <si>
    <t>(a) Skaidras naudas iemaksa maksājumu kontā;
(b) Skaidras naudas izmaksa no maksājumu konta;
(c) Maksājumu darījumu izpilde:
- tieša debeta maksājumi;
- maksājumu darījumu izpilde ar maksājumu karti;
- kredīta pārvedumu maksājumi;
(d) Maksājumu darījumu izpilde ar kredītlīniju:
- tieša debeta maksājumi;
- maksājumu darījumu izpilde ar maksājumu karti;
- kredīta pārvedumu maksājumi;
(e) maksājuma instrumenta izlaišana (emitēšana) vai maksājumu pieņemšana (apkopošana);
(f) maksājumu darījumu izpilde neatverot maksājuma kontu;
(g) maksājumu ierosināšanas pakalpojums;
(h) konta informācijas pakalpojums.</t>
  </si>
  <si>
    <t>Maksājumu un elektroniskās naudas pakalpojumi</t>
  </si>
  <si>
    <t>Skatīt detalizētu aprakstu</t>
  </si>
  <si>
    <t>Apdrošināšanas starpnieks (aģents)</t>
  </si>
  <si>
    <t>Apdrošināšanas papildpakalpojuma starpnieks</t>
  </si>
  <si>
    <t>Kredītiestāde (atļautie darbības veidi)</t>
  </si>
  <si>
    <t xml:space="preserve"> </t>
  </si>
  <si>
    <t>(a) noguldījumu un citu atmaksājamo līdzekļu piesaistīšana;
(b) kreditēšana;
(c) finanšu līzings;
(d) maksājumu pakalpojumi;
(e) ar maksājumu pakalpojumu sniegšanu nesaistītu bezskaidras naudas maksāšanas līdzekļu izlaišana un apkalpošana;
(f) tirdzniecība savā vai klienta vārdā ar valūtu vai finanšu instrumentiem;
(g) uzticības operācijas (trasts);
(h) ieguldījumu pakalpojumu un ieguldījumu blakuspakalpojumu sniegšana;
(i) galvojumu un citu tādu saistību aktu izsniegšana, ar kuriem uzņemts pienākums atbildēt kreditoram par trešās personas parādu;
(j) vērtību glabāšana;
(k) konsultācijas klientiem finansiāla rakstura jautājumos;
(l) tādas informācijas sniegšana, kas saistīta ar klienta parādu saistību kārtošanu;
(m) citi darījumi, kuri pēc būtības ir līdzīgi iepriekšminētajiem finanšu pakalpojumiem;
(n) elektroniskās naudas emisija</t>
  </si>
  <si>
    <t>Krājaizdevu sabiedrība (atļautie darbības veidi)</t>
  </si>
  <si>
    <t>(a) piesaista biedru noguldījumus un citus atmaksājamos līdzekļus;
(b) kreditē biedrus, arī saskaņā ar finanšu līzinga noteikumiem;
(c) izdara skaidras un bezskaidras naudas maksājumus biedru apkalpošanai, izmantojot arī bezskaidras naudas maksāšanas līdzekļus;
(d) veic tirdzniecību ar finanšu instrumentiem un valūtu biedru uzdevumā;
(e) izsniedz galvojumus un citus tādu saistību aktus, ar kuriem tā uzņemas pienākumu atbildēt kreditoriem par biedru parādiem;
(f) glabā biedru vērtības;
(g) konsultē biedrus finansiālā rakstura jautājumos;
(h) sniedz tādu informāciju, kas saistīta ar biedra parādu saistību kārtošanu;
(i) ar Latvijas Bankas atļauju veic citus darījumus, kas pēc būtības ir līdzīgi šajā daļā minētajiem</t>
  </si>
  <si>
    <t>Noguldījumu un citu atmaksājamo līdzekļu piesaistīšana</t>
  </si>
  <si>
    <t>Biedru noguldījumu un citu atmaksājamu līdzekļu piesaistīšana</t>
  </si>
  <si>
    <t>Dibināmā sabiedrība</t>
  </si>
  <si>
    <t>Sauszemes transporta (izņemot dzelzceļa transportu) apdrošināšana</t>
  </si>
  <si>
    <t>Sauszemes transportlīdzekļu īpašnieku civiltiesiskās atbildības apdrošināšana</t>
  </si>
  <si>
    <t>Palīdzības apdrošināšana</t>
  </si>
  <si>
    <t>Atļautā darbība</t>
  </si>
  <si>
    <t>Pārstāvēt apdrošināšanas sabiedrību, izplatot tās apdrošināšanas produktus</t>
  </si>
  <si>
    <t>Rekomendāciju sniegšana, 
apdrošināšanas piedāvāšana, 
apdrošināšanas līguma noslēgšanai nepieciešamo dokumentu sagatavošana,
apdrošināšanas līguma noteikumu, tai skaitā apdrošināšanas līgumā noteikto tiesību un pienākumu, izskaidrošana, 
citu apdrošināšanas līguma noslēgšanai nepieciešamo darbību veikšana, 
minētā līguma noslēgšana vai apkalpošana, kā arī informācijas sniegšana par vienu vai vairākiem apdrošināšanas piedāvājumiem, pamatojoties uz kritērijiem, kurus klients izvēlas ar tīmekļvietnes vai mobilās lietotnes starpniecību</t>
  </si>
  <si>
    <t>reģistrēts apdrošināšanas aģentu reģistrā</t>
  </si>
  <si>
    <t>Nepieciešamā reģistrācija</t>
  </si>
  <si>
    <t>Pārstāvēt apdrošināšanas sabiedrību, izplatot tās apdrošināšanas produktus, bet mana pamatdarbība nav apdrošināšanas izplatīšana</t>
  </si>
  <si>
    <t>Pārstāvēt apdrošināšanas sabiedrību, izplatot tās apdrošināšanas produktus, bet izplatīšu tikai tādu apdrošināšanu, kas papildina manu piedāvāto preci vai pakalpojumu</t>
  </si>
  <si>
    <t>Darbības ierobežojums</t>
  </si>
  <si>
    <t>apdrošināšana neparedz dzīvības vai civiltiesiskās atbildības riska apdrošināšanu, izņemot gadījumu, kad šāda apdrošināšana papildina preci vai pakalpojumu, ko apdrošināšanas papildpakalpojuma starpnieks piedāvā savas pamatdarbības ietvaros</t>
  </si>
  <si>
    <t>Kādu kredītiestādes pakalpojumu sniegšu?</t>
  </si>
  <si>
    <t>Pakalpojumi</t>
  </si>
  <si>
    <t>Paziņojums</t>
  </si>
  <si>
    <t>! Nepieciešams dibināt vairākas sabiedrības norādīto pakalpojumu sniegšanai</t>
  </si>
  <si>
    <t>Reģistrēts apdrošināšanas papildpakalpojuma starpnieka reģistrā</t>
  </si>
  <si>
    <t>Reģistrēts apdrošināšanas vai pārapdrošināšanas brokera reģistrā</t>
  </si>
  <si>
    <t>Fonda pārvalde</t>
  </si>
  <si>
    <t>Fonda administratīvā vadība</t>
  </si>
  <si>
    <t>a) fonda juridisko lietu un grāmatvedības kārtošana,</t>
  </si>
  <si>
    <t>b) informācijas sniegšana pēc fonda ieguldītāju pieprasījuma,</t>
  </si>
  <si>
    <t>c) fonda vērtības un ieguldījumu daļas cenas noteikšana,</t>
  </si>
  <si>
    <t>d) fonda darbību regulējošo prasību ievērošanas uzraudzība,</t>
  </si>
  <si>
    <t>e) fonda ienākumu sadale,</t>
  </si>
  <si>
    <t>f) ieguldījumu daļu emisija un atpakaļpirkšana,</t>
  </si>
  <si>
    <t>g) no līgumiem izrietošo saistību norēķinu izpilde,</t>
  </si>
  <si>
    <t>h) ar fonda līdzekļiem saistīto darījumu uzskaites kārtošana,</t>
  </si>
  <si>
    <t>i) fonda ieguldījumu daļu turētāju reģistra kārtošana;</t>
  </si>
  <si>
    <t>Ieguldījumu blakuspakalpojumi</t>
  </si>
  <si>
    <t>2) rīkojumu izpilde klientu vārdā</t>
  </si>
  <si>
    <t>3) darījumu veikšana savā vārdā</t>
  </si>
  <si>
    <t>4) portfeļa pārvaldība</t>
  </si>
  <si>
    <t>5) ieguldījumu konsultācijas</t>
  </si>
  <si>
    <t>6) finanšu instrumentu sākotnējā izvietošana vai finanšu instrumentu izvietošana, uzņemoties saistības izpirkt finanšu instrumentus</t>
  </si>
  <si>
    <t>7) finanšu instrumentu izvietošana, neuzņemoties saistības izpirkt finanšu instrumentus</t>
  </si>
  <si>
    <t>8) DT sistēmas organizēšana</t>
  </si>
  <si>
    <t>9) OT sistēmas organizēšana</t>
  </si>
  <si>
    <t>1) finanšu instrumentu turēšana</t>
  </si>
  <si>
    <t>2) kredītu vai aizdevumu piešķiršana ieguldītājam darījumu veikšanai ar finanšu instrumentiem, ja komercsabiedrība, kas izsniedz kredītu vai aizdevumu, ir iesaistīta darījumā ar finanšu instrumentiem</t>
  </si>
  <si>
    <t>3) ieteikumu sniegšana attiecībā uz kapitāla struktūru, darbības stratēģiju un ar to saistītiem jautājumiem, kā arī ieteikumu un pakalpojumu sniegšana attiecībā uz komercsabiedrību apvienošanos un uzņēmumu iegādi</t>
  </si>
  <si>
    <t>4) valūtas maiņas pakalpojumi, ja tie saistīti ar ieguldījumu pakalpojumu sniegšanu</t>
  </si>
  <si>
    <t>5) ieguldījumu pētījuma, finanšu analīzes vai citas vispārīgas rekomendācijas sniegšana attiecībā uz darījumiem ar finanšu instrumentiem</t>
  </si>
  <si>
    <t>6) ar finanšu instrumentu sākotnējo izvietošanu saistīto pakalpojumu sniegšana</t>
  </si>
  <si>
    <t>7) ieguldījumu pakalpojumu un ieguldījumu blakuspakalpojumu sniegšana attiecībā uz šā panta otrās daļas 5., 6., 7. un 10. punktā minēto atvasināto instrumentu bāzes aktīvu, ja tas saistīts ar ieguldījumu pakalpojumu vai ieguldījumu blakuspakalpojumu sniegšanu</t>
  </si>
  <si>
    <t>1) rīkojumu pieņemšana un nosūtīšana attiecībā uz vienu vai vairākiem finanšu instrumentiem</t>
  </si>
  <si>
    <t>ieguldītāju un projektu īpašnieku uzņēmējdarbības finansēšanas interešu sapārošana kolektīvās finansēšanas platformā</t>
  </si>
  <si>
    <t>i) aizdevumu piešķiršanas atvieglošana</t>
  </si>
  <si>
    <t>ii) projektu īpašnieku vai īpašam nolūkam dibinātas sabiedrības emitētu pārvedamu vērtspapīru un kolektīvās finansēšanas vajadzībām atļautu instrumentu izvietošana, neuzņemoties stingri noteiktas saistības, kā minēts Direktīvas 2014/65/ES I pielikuma A iedaļas 7) punktā, un klientu rīkojumu pieņemšana un nosūtīšana, kā minēts tās pašas iedaļas 1) punktā, attiecībā uz minētajiem pārvedamiem vērtspapīriem un kolektīvās finansēšanas vajadzībām atļautiem instrumentiem</t>
  </si>
  <si>
    <t>Sniegt konsultācijas par ieguldījumiem finanšu instrumentos</t>
  </si>
  <si>
    <t>Veikt fondu ieguldījumu daļu un ieguldījumu fondu ieguldījumu apliecību turēšanu un administrēšanu</t>
  </si>
  <si>
    <t>Pieņemt un nodot izpildei ieguldītāju rīkojumus par darījumiem ar finanšu instrumentiem</t>
  </si>
  <si>
    <t>Privāto pensiju plānu līdzekļu pārvaldīšana</t>
  </si>
  <si>
    <t>Ieguldītāju finanšu instrumentu portfeļa individuālu pārvaldīšana saskaņā ar ieguldītāja pilnvarojumu</t>
  </si>
  <si>
    <t>Alternatīvā Fonda pārvalde</t>
  </si>
  <si>
    <t>Reģistrēt un izplatīt Pan-Eiropas privāto pensiju produktu (PEPP sniedzējs)</t>
  </si>
  <si>
    <t>Izplatīt Pan-Eiropas privāto pensiju produktu (PEPP izplatītājs)</t>
  </si>
  <si>
    <t>Atļautie papildu pakalpojumi:
1) ieguldījumu daļu izplatīšana;
2) ar fonda aktīvu pārvaldīšanu saistītās nepieciešamās darbības, kas ietver infrastruktūras pārvaldību, nekustamā īpašuma pārvaldību, komercsabiedrību konsultēšanu par kapitāla struktūru, nozares stratēģiju un līdzīgiem jautājumiem, konsultācijas un pakalpojumus attiecībā uz komercsabiedrību apvienošanu un pirkšanu, kā arī citas darbības, kas saistītas ar tādu fondu, sabiedrību un citu aktīvu pārvaldību, kuros pārvaldnieks ir veicis ieguldījumus;
3) fonda mārketings (reklamēšana, ieguldījumu apliecību izplatīšana, tirgus izpēte un citi līdzīgi pakalpojumi).</t>
  </si>
  <si>
    <t>pārvaldīšanu vec tikai IPAS, vai LAIFP</t>
  </si>
  <si>
    <t>Apdrošināšanas starpnieks</t>
  </si>
  <si>
    <t>Apdrošināšanu, kas paredz apdrošināšanas atlīdzības izmaksu līgumā noteiktajai personai līgumā noteiktajos gadījumos, kas saistīti ar apdrošinātā dzīvību, kā arī gadījumos, kad apdrošinātais miris vai iestājies līgumā noteiktais termiņš vai apdrošinātā vecums</t>
  </si>
  <si>
    <t>Apdrošināšanu pret miesas bojājumiem, kas izraisa darbspēju zudumu, apdrošināšanu pret nelaimes gadījumiem, kas izraisa nāvi, un apdrošināšanu pret invaliditāti, kas radusies nelaimes gadījuma vai slimības dēļ, ja šāda apdrošināšana tiek parakstīta kā papildu apdrošināšana šīs daļas 1.punktā minētajai dzīvības apdrošināšanai</t>
  </si>
  <si>
    <t>Apdrošināšanu, kas paredz apdrošināšanas atlīdzības izmaksu līgumā noteiktajos gadījumos regulāru maksājumu veidā līdz apdrošinātā nāvei vai līgumā noteiktā termiņa beigām</t>
  </si>
  <si>
    <t>Apdrošināšanu, kas paredz apdrošināšanas sabiedrības vai ārvalsts apdrošinātāja filiāles saistību izpildi apdrošināšanas termiņa beigās par vienreizējiem vai periodiskiem apdrošināšanas prēmiju maksājumiem</t>
  </si>
  <si>
    <t>Apdrošināšanas vai pārapdrošināšanas izplatīšana klienta vārdā un interesēs, veicot vispusīga apdrošināšanas vai pārapdrošināšanas piedāvājumu analīzi, t.sk.:
apdrošināšanas komersantu un ārvalsts apdrošinātāju filiāļu apdrošināšanas piedāvājumu analīze un salīdzināšana, kuru klienta interesēs veic apdrošināšanas brokeris, izvērtējot pietiekami daudzus tirgū esošos apdrošināšanas piedāvājumus, lai sagatavotu klienta vajadzībām vispiemērotāko un atbilstošāko apdrošināšanas piedāvājumu apdrošināšanas līguma noslēgšanai</t>
  </si>
  <si>
    <t>Apdrošināšanas vai pārapdrošināšanas izplatīšana klienta vārdā un interesēs, veicot vispusīga apdrošināšanas vai pārapdrošināšanas piedāvājumu analīzi, t.sk.:
apdrošināšanas vai pārapdrošināšanas komersantu, ārvalsts apdrošinātāju filiāļu un ārvalsts pārapdrošinātāju filiāļu pārapdrošināšanas piedāvājumu analīze un salīdzināšana, kuru klienta interesēs veic pārapdrošināšanas brokeris, izvērtējot pietiekami daudzus tirgū esošos pārapdrošināšanas piedāvājumus, lai sagatavotu klienta vajadzībām vispiemērotāko un atbilstošāko pārapdrošināšanas piedāvājumu pārapdrošināšanas līguma noslēgšanai.</t>
  </si>
  <si>
    <r>
      <t xml:space="preserve">(a) 12 mēnešu maksājumu vidējā aritmētiskā vērtība </t>
    </r>
    <r>
      <rPr>
        <b/>
        <sz val="11"/>
        <color theme="0"/>
        <rFont val="Calibri"/>
        <family val="2"/>
        <charset val="186"/>
        <scheme val="minor"/>
      </rPr>
      <t>nepārsniedz</t>
    </r>
    <r>
      <rPr>
        <sz val="11"/>
        <color theme="0"/>
        <rFont val="Calibri"/>
        <family val="2"/>
        <charset val="186"/>
        <scheme val="minor"/>
      </rPr>
      <t xml:space="preserve"> trīs miljonus </t>
    </r>
    <r>
      <rPr>
        <i/>
        <sz val="11"/>
        <color theme="0"/>
        <rFont val="Calibri"/>
        <family val="2"/>
        <charset val="186"/>
        <scheme val="minor"/>
      </rPr>
      <t>euro</t>
    </r>
    <r>
      <rPr>
        <sz val="11"/>
        <color theme="0"/>
        <rFont val="Calibri"/>
        <family val="2"/>
        <charset val="186"/>
        <scheme val="minor"/>
      </rPr>
      <t xml:space="preserve"> mēnesī;
(b) Darbības teritorija </t>
    </r>
    <r>
      <rPr>
        <b/>
        <sz val="11"/>
        <color theme="0"/>
        <rFont val="Calibri"/>
        <family val="2"/>
        <charset val="186"/>
        <scheme val="minor"/>
      </rPr>
      <t>tikai Latvija</t>
    </r>
    <r>
      <rPr>
        <sz val="11"/>
        <color theme="0"/>
        <rFont val="Calibri"/>
        <family val="2"/>
        <charset val="186"/>
        <scheme val="minor"/>
      </rPr>
      <t xml:space="preserve">;
(c) </t>
    </r>
    <r>
      <rPr>
        <b/>
        <sz val="11"/>
        <color theme="0"/>
        <rFont val="Calibri"/>
        <family val="2"/>
        <charset val="186"/>
        <scheme val="minor"/>
      </rPr>
      <t>Nav dalība</t>
    </r>
    <r>
      <rPr>
        <sz val="11"/>
        <color theme="0"/>
        <rFont val="Calibri"/>
        <family val="2"/>
        <charset val="186"/>
        <scheme val="minor"/>
      </rPr>
      <t xml:space="preserve"> starptautiskājās maksājumu karšu sistēmās (VISA, MC utt.).</t>
    </r>
  </si>
  <si>
    <r>
      <t xml:space="preserve">(a) Apgrozībā esošās elektroniskās naudas vidējais apmērs </t>
    </r>
    <r>
      <rPr>
        <b/>
        <sz val="11"/>
        <color theme="0"/>
        <rFont val="Calibri"/>
        <family val="2"/>
        <charset val="186"/>
        <scheme val="minor"/>
      </rPr>
      <t>nepārsniedz</t>
    </r>
    <r>
      <rPr>
        <sz val="11"/>
        <color theme="0"/>
        <rFont val="Calibri"/>
        <family val="2"/>
        <charset val="186"/>
        <scheme val="minor"/>
      </rPr>
      <t xml:space="preserve"> divus miljonus </t>
    </r>
    <r>
      <rPr>
        <i/>
        <sz val="11"/>
        <color theme="0"/>
        <rFont val="Calibri"/>
        <family val="2"/>
        <charset val="186"/>
        <scheme val="minor"/>
      </rPr>
      <t xml:space="preserve">euro;
</t>
    </r>
    <r>
      <rPr>
        <sz val="11"/>
        <color theme="0"/>
        <rFont val="Calibri"/>
        <family val="2"/>
        <charset val="186"/>
        <scheme val="minor"/>
      </rPr>
      <t>(b) Darbības teritorija tikai Latvija;
(c) Nav dalība starptautiskājās maksājumu karšu sistēmās (VISA, MC utt.);
(d) piedāvā vienīgi izveidotu un uzturētu slēgtu sistēmu elektroniskās naudas emisijai un atpirkšanai.</t>
    </r>
  </si>
  <si>
    <r>
      <t xml:space="preserve">Vai plānots, ka apgrozībā esošās elektroniskās naudas vidējais apmērs </t>
    </r>
    <r>
      <rPr>
        <b/>
        <sz val="11"/>
        <color theme="0"/>
        <rFont val="Calibri"/>
        <family val="2"/>
        <charset val="186"/>
        <scheme val="minor"/>
      </rPr>
      <t>pārsniegs</t>
    </r>
    <r>
      <rPr>
        <sz val="11"/>
        <color theme="0"/>
        <rFont val="Calibri"/>
        <family val="2"/>
        <charset val="186"/>
        <scheme val="minor"/>
      </rPr>
      <t xml:space="preserve"> divus miljonus </t>
    </r>
    <r>
      <rPr>
        <i/>
        <sz val="11"/>
        <color theme="0"/>
        <rFont val="Calibri"/>
        <family val="2"/>
        <charset val="186"/>
        <scheme val="minor"/>
      </rPr>
      <t>euro</t>
    </r>
    <r>
      <rPr>
        <sz val="11"/>
        <color theme="0"/>
        <rFont val="Calibri"/>
        <family val="2"/>
        <charset val="186"/>
        <scheme val="minor"/>
      </rPr>
      <t>?</t>
    </r>
  </si>
  <si>
    <r>
      <t xml:space="preserve">Vai plānots, ka veikto maksājumu vidējais apmērs </t>
    </r>
    <r>
      <rPr>
        <b/>
        <sz val="11"/>
        <color theme="0"/>
        <rFont val="Calibri"/>
        <family val="2"/>
        <charset val="186"/>
        <scheme val="minor"/>
      </rPr>
      <t>pārsniegs</t>
    </r>
    <r>
      <rPr>
        <sz val="11"/>
        <color theme="0"/>
        <rFont val="Calibri"/>
        <family val="2"/>
        <charset val="186"/>
        <scheme val="minor"/>
      </rPr>
      <t xml:space="preserve"> trīs miljonus </t>
    </r>
    <r>
      <rPr>
        <i/>
        <sz val="11"/>
        <color theme="0"/>
        <rFont val="Calibri"/>
        <family val="2"/>
        <charset val="186"/>
        <scheme val="minor"/>
      </rPr>
      <t>euro</t>
    </r>
    <r>
      <rPr>
        <sz val="11"/>
        <color theme="0"/>
        <rFont val="Calibri"/>
        <family val="2"/>
        <charset val="186"/>
        <scheme val="minor"/>
      </rPr>
      <t xml:space="preserve"> mēnesī?</t>
    </r>
  </si>
  <si>
    <t>Skaidras naudas iemaksa maksājumu kontā</t>
  </si>
  <si>
    <t>Skaidras naudas izmaksa no maksājumu konta</t>
  </si>
  <si>
    <t>Maksājuma instrumenta izlaišana (emitēšana) vai maksājumu pieņemšana (apkopošana)</t>
  </si>
  <si>
    <t>Maksājumu ierosināšanas pakalpojums</t>
  </si>
  <si>
    <t>Konta informācijas pakalpojums</t>
  </si>
  <si>
    <t>Maksājumu darījumu izpilde neatverot maksājuma kontu</t>
  </si>
  <si>
    <t>Ārvalstu valūtu skaidrās naudas pirkšana un pārdošana</t>
  </si>
  <si>
    <t>Īpašuma apdrošināšana pret uguns un dabas stihiju postījumiem (bojājumiem, ko īpašumam, izņemot šīs daļas 3., 4., 5., 6. un 7.punktā minēto īpašumu, nodara uguns, eksplozija, atomenerģija, zemes iegrimšana un citas stihijas)</t>
  </si>
  <si>
    <t>Īpašuma apdrošināšana pret citiem zaudējumiem (bojājumiem, ko īpašumam, izņemot šīs daļas 3., 4., 5., 6. un 7.punktā minēto īpašumu, nodara krusa, salna, zādzība un citi negadījumi, izņemot šā panta pirmās daļas 8.punktā minētos)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</si>
</sst>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u/>
      <sz val="11"/>
      <color theme="10"/>
      <name val="Calibri"/>
      <family val="2"/>
      <charset val="186"/>
      <scheme val="minor"/>
    </font>
    <font>
      <b/>
      <sz val="11"/>
      <color theme="0"/>
      <name val="Calibri"/>
      <family val="2"/>
      <charset val="186"/>
      <scheme val="minor"/>
    </font>
    <font>
      <sz val="9"/>
      <color indexed="81"/>
      <name val="Tahoma"/>
      <family val="2"/>
      <charset val="186"/>
    </font>
    <font>
      <b/>
      <sz val="9"/>
      <color indexed="81"/>
      <name val="Tahoma"/>
      <family val="2"/>
      <charset val="186"/>
    </font>
    <font>
      <sz val="8"/>
      <name val="Calibri"/>
      <family val="2"/>
      <charset val="186"/>
      <scheme val="minor"/>
    </font>
    <font>
      <sz val="11"/>
      <color theme="0"/>
      <name val="Calibri"/>
      <family val="2"/>
      <charset val="186"/>
      <scheme val="minor"/>
    </font>
    <font>
      <sz val="16"/>
      <name val="Open Sans"/>
      <charset val="186"/>
    </font>
    <font>
      <sz val="11"/>
      <name val="Open Sans"/>
      <charset val="186"/>
    </font>
    <font>
      <sz val="11"/>
      <color theme="1"/>
      <name val="Open Sans"/>
      <charset val="186"/>
    </font>
    <font>
      <u/>
      <sz val="11"/>
      <color theme="2"/>
      <name val="Open Sans"/>
      <charset val="186"/>
    </font>
    <font>
      <sz val="11"/>
      <color theme="0"/>
      <name val="Open Sans"/>
      <charset val="186"/>
    </font>
    <font>
      <sz val="14"/>
      <name val="Open Sans"/>
      <charset val="186"/>
    </font>
    <font>
      <sz val="14"/>
      <color rgb="FFC00000"/>
      <name val="Open Sans"/>
      <charset val="186"/>
    </font>
    <font>
      <sz val="11"/>
      <color theme="2"/>
      <name val="Open Sans"/>
      <charset val="186"/>
    </font>
    <font>
      <u/>
      <sz val="11"/>
      <color theme="10"/>
      <name val="Open Sans"/>
      <charset val="186"/>
    </font>
    <font>
      <u/>
      <sz val="11"/>
      <color rgb="FFE7E6E6"/>
      <name val="Open Sans"/>
      <charset val="186"/>
    </font>
    <font>
      <sz val="11"/>
      <color rgb="FF414142"/>
      <name val="Open Sans"/>
      <charset val="186"/>
    </font>
    <font>
      <sz val="11"/>
      <color rgb="FF000000"/>
      <name val="Open Sans"/>
      <charset val="186"/>
    </font>
    <font>
      <sz val="10"/>
      <color theme="1"/>
      <name val="Open Sans"/>
      <charset val="186"/>
    </font>
    <font>
      <sz val="10"/>
      <color theme="2"/>
      <name val="Open Sans"/>
      <charset val="186"/>
    </font>
    <font>
      <sz val="10"/>
      <name val="Open Sans"/>
      <charset val="186"/>
    </font>
    <font>
      <sz val="10"/>
      <color rgb="FFFF0000"/>
      <name val="Open Sans"/>
      <charset val="186"/>
    </font>
    <font>
      <sz val="9"/>
      <color theme="2" tint="-0.249977111117893"/>
      <name val="Open Sans"/>
      <charset val="186"/>
    </font>
    <font>
      <sz val="11"/>
      <color theme="0"/>
      <name val="Calibri Light"/>
      <family val="2"/>
      <charset val="186"/>
    </font>
    <font>
      <sz val="12"/>
      <color theme="0"/>
      <name val="Times New Roman"/>
      <family val="1"/>
      <charset val="186"/>
    </font>
    <font>
      <i/>
      <sz val="11"/>
      <color theme="0"/>
      <name val="Calibri"/>
      <family val="2"/>
      <charset val="186"/>
      <scheme val="minor"/>
    </font>
  </fonts>
  <fills count="8">
    <fill>
      <patternFill patternType="none"/>
    </fill>
    <fill>
      <patternFill patternType="gray125"/>
    </fill>
    <fill>
      <patternFill patternType="solid">
        <fgColor theme="2"/>
        <bgColor indexed="64"/>
      </patternFill>
    </fill>
    <fill>
      <patternFill patternType="solid">
        <fgColor theme="4"/>
        <bgColor indexed="64"/>
      </patternFill>
    </fill>
    <fill>
      <patternFill patternType="solid">
        <fgColor rgb="FFFFFAEB"/>
        <bgColor indexed="64"/>
      </patternFill>
    </fill>
    <fill>
      <patternFill patternType="solid">
        <fgColor rgb="FF7030A0"/>
        <bgColor indexed="64"/>
      </patternFill>
    </fill>
    <fill>
      <patternFill patternType="solid">
        <fgColor rgb="FFE7E6E6"/>
        <bgColor indexed="64"/>
      </patternFill>
    </fill>
    <fill>
      <patternFill patternType="solid">
        <fgColor theme="0"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s>
  <cellStyleXfs count="2">
    <xf numFmtId="0" fontId="0" fillId="0" borderId="0"/>
    <xf numFmtId="0" fontId="1" fillId="0" borderId="0" applyNumberFormat="0" applyFill="0" applyBorder="0" applyAlignment="0" applyProtection="0"/>
  </cellStyleXfs>
  <cellXfs count="116">
    <xf numFmtId="0" fontId="0" fillId="0" borderId="0" xfId="0"/>
    <xf numFmtId="0" fontId="7" fillId="2" borderId="0" xfId="0" applyFont="1" applyFill="1"/>
    <xf numFmtId="0" fontId="8" fillId="2" borderId="0" xfId="0" applyFont="1" applyFill="1" applyAlignment="1">
      <alignment wrapText="1"/>
    </xf>
    <xf numFmtId="0" fontId="8" fillId="2" borderId="0" xfId="0" applyFont="1" applyFill="1" applyAlignment="1">
      <alignment horizontal="center" vertical="center" wrapText="1"/>
    </xf>
    <xf numFmtId="0" fontId="9" fillId="2" borderId="0" xfId="0" applyFont="1" applyFill="1"/>
    <xf numFmtId="0" fontId="8" fillId="2" borderId="0" xfId="0" applyFont="1" applyFill="1"/>
    <xf numFmtId="0" fontId="8" fillId="2" borderId="0" xfId="0" applyFont="1" applyFill="1" applyAlignment="1">
      <alignment vertical="center" wrapText="1"/>
    </xf>
    <xf numFmtId="0" fontId="8" fillId="2" borderId="1" xfId="0" applyFont="1" applyFill="1" applyBorder="1"/>
    <xf numFmtId="0" fontId="8" fillId="2" borderId="0" xfId="0" applyFont="1" applyFill="1" applyAlignment="1">
      <alignment horizontal="left" vertical="center" wrapText="1"/>
    </xf>
    <xf numFmtId="0" fontId="8" fillId="4" borderId="1" xfId="0" applyFont="1" applyFill="1" applyBorder="1" applyAlignment="1" applyProtection="1">
      <alignment horizontal="center" vertical="center" wrapText="1"/>
      <protection locked="0"/>
    </xf>
    <xf numFmtId="0" fontId="8" fillId="2" borderId="1" xfId="0" applyFont="1" applyFill="1" applyBorder="1" applyAlignment="1">
      <alignment wrapText="1"/>
    </xf>
    <xf numFmtId="0" fontId="8" fillId="2" borderId="0" xfId="0" applyFont="1" applyFill="1" applyAlignment="1">
      <alignment horizontal="left" wrapText="1"/>
    </xf>
    <xf numFmtId="0" fontId="8" fillId="2" borderId="0" xfId="0" applyFont="1" applyFill="1" applyAlignment="1">
      <alignment horizontal="justify" vertical="center" wrapText="1"/>
    </xf>
    <xf numFmtId="0" fontId="8" fillId="2" borderId="1" xfId="0" applyFont="1" applyFill="1" applyBorder="1" applyAlignment="1">
      <alignment horizontal="left" vertical="center" wrapText="1"/>
    </xf>
    <xf numFmtId="0" fontId="8" fillId="2" borderId="0" xfId="0" applyFont="1" applyFill="1" applyAlignment="1" applyProtection="1">
      <alignment horizontal="center" vertical="center" wrapText="1"/>
      <protection locked="0"/>
    </xf>
    <xf numFmtId="0" fontId="8" fillId="7" borderId="0" xfId="0" applyFont="1" applyFill="1" applyAlignment="1">
      <alignment wrapText="1"/>
    </xf>
    <xf numFmtId="0" fontId="8" fillId="7" borderId="0" xfId="0" applyFont="1" applyFill="1" applyAlignment="1">
      <alignment horizontal="center" vertical="center" wrapText="1"/>
    </xf>
    <xf numFmtId="0" fontId="8" fillId="7" borderId="0" xfId="0" applyFont="1" applyFill="1"/>
    <xf numFmtId="0" fontId="9" fillId="7" borderId="0" xfId="0" applyFont="1" applyFill="1"/>
    <xf numFmtId="0" fontId="8" fillId="2" borderId="0" xfId="0" applyFont="1" applyFill="1" applyAlignment="1">
      <alignment horizontal="center" vertical="center"/>
    </xf>
    <xf numFmtId="0" fontId="10" fillId="2" borderId="0" xfId="1" applyFont="1" applyFill="1" applyAlignment="1" applyProtection="1">
      <alignment horizontal="center" vertical="center" wrapText="1"/>
    </xf>
    <xf numFmtId="0" fontId="11" fillId="3" borderId="1" xfId="0" applyFont="1" applyFill="1" applyBorder="1" applyAlignment="1">
      <alignment horizontal="center" vertical="center" wrapText="1"/>
    </xf>
    <xf numFmtId="0" fontId="11" fillId="5" borderId="0" xfId="0" applyFont="1" applyFill="1" applyAlignment="1">
      <alignment horizontal="center" vertical="center" wrapText="1"/>
    </xf>
    <xf numFmtId="0" fontId="7" fillId="2" borderId="0" xfId="0" applyFont="1" applyFill="1" applyAlignment="1">
      <alignment vertical="top"/>
    </xf>
    <xf numFmtId="0" fontId="9" fillId="2" borderId="0" xfId="0" applyFont="1" applyFill="1" applyAlignment="1">
      <alignment vertical="top"/>
    </xf>
    <xf numFmtId="0" fontId="9" fillId="2" borderId="0" xfId="0" applyFont="1" applyFill="1" applyAlignment="1">
      <alignment vertical="top" wrapText="1"/>
    </xf>
    <xf numFmtId="0" fontId="9" fillId="2" borderId="1" xfId="0" applyFont="1" applyFill="1" applyBorder="1" applyAlignment="1">
      <alignment vertical="top"/>
    </xf>
    <xf numFmtId="0" fontId="8" fillId="4" borderId="1" xfId="0" applyFont="1" applyFill="1" applyBorder="1" applyAlignment="1">
      <alignment horizontal="left" vertical="center" wrapText="1"/>
    </xf>
    <xf numFmtId="0" fontId="9" fillId="2" borderId="0" xfId="0" applyFont="1" applyFill="1" applyAlignment="1">
      <alignment horizontal="left" vertical="top" wrapText="1"/>
    </xf>
    <xf numFmtId="0" fontId="9" fillId="7" borderId="0" xfId="0" applyFont="1" applyFill="1" applyAlignment="1">
      <alignment vertical="top"/>
    </xf>
    <xf numFmtId="0" fontId="9" fillId="7" borderId="0" xfId="0" applyFont="1" applyFill="1" applyAlignment="1">
      <alignment vertical="top" wrapText="1"/>
    </xf>
    <xf numFmtId="0" fontId="14" fillId="2" borderId="0" xfId="0" applyFont="1" applyFill="1" applyAlignment="1">
      <alignment horizontal="center" vertical="center" wrapText="1"/>
    </xf>
    <xf numFmtId="0" fontId="9" fillId="2" borderId="0" xfId="0" applyFont="1" applyFill="1" applyAlignment="1">
      <alignment horizontal="center" vertical="center" wrapText="1"/>
    </xf>
    <xf numFmtId="0" fontId="14" fillId="2" borderId="0" xfId="0" applyFont="1" applyFill="1" applyAlignment="1">
      <alignment vertical="top" wrapText="1"/>
    </xf>
    <xf numFmtId="0" fontId="14" fillId="2" borderId="0" xfId="0" applyFont="1" applyFill="1" applyAlignment="1">
      <alignment vertical="top"/>
    </xf>
    <xf numFmtId="0" fontId="14" fillId="2" borderId="0" xfId="0" applyFont="1" applyFill="1" applyAlignment="1">
      <alignment vertical="center" wrapText="1"/>
    </xf>
    <xf numFmtId="0" fontId="14" fillId="2" borderId="0" xfId="0" applyFont="1" applyFill="1" applyAlignment="1">
      <alignment horizontal="center" vertical="center"/>
    </xf>
    <xf numFmtId="0" fontId="14" fillId="2" borderId="0" xfId="0" applyFont="1" applyFill="1" applyAlignment="1">
      <alignment horizontal="center" vertical="top" wrapText="1"/>
    </xf>
    <xf numFmtId="0" fontId="10" fillId="2" borderId="0" xfId="1" applyFont="1" applyFill="1" applyAlignment="1" applyProtection="1">
      <alignment horizontal="center" vertical="center"/>
    </xf>
    <xf numFmtId="0" fontId="15" fillId="2" borderId="0" xfId="1" applyFont="1" applyFill="1" applyAlignment="1" applyProtection="1">
      <alignment vertical="top"/>
    </xf>
    <xf numFmtId="0" fontId="11" fillId="2" borderId="0" xfId="0" applyFont="1" applyFill="1" applyAlignment="1">
      <alignment horizontal="center" vertical="top" wrapText="1"/>
    </xf>
    <xf numFmtId="0" fontId="8" fillId="6" borderId="0" xfId="0" applyFont="1" applyFill="1"/>
    <xf numFmtId="0" fontId="9" fillId="6" borderId="0" xfId="0" applyFont="1" applyFill="1"/>
    <xf numFmtId="0" fontId="9" fillId="6" borderId="0" xfId="0" applyFont="1" applyFill="1" applyAlignment="1">
      <alignment horizontal="center" vertical="center" wrapText="1"/>
    </xf>
    <xf numFmtId="0" fontId="9" fillId="7" borderId="0" xfId="0" applyFont="1" applyFill="1" applyAlignment="1">
      <alignment horizontal="center" vertical="center" wrapText="1"/>
    </xf>
    <xf numFmtId="0" fontId="9" fillId="7" borderId="0" xfId="0" applyFont="1" applyFill="1" applyAlignment="1">
      <alignment wrapText="1"/>
    </xf>
    <xf numFmtId="0" fontId="9" fillId="7" borderId="0" xfId="0" applyFont="1" applyFill="1" applyAlignment="1">
      <alignment vertical="center"/>
    </xf>
    <xf numFmtId="0" fontId="16" fillId="6" borderId="0" xfId="1" applyFont="1" applyFill="1" applyBorder="1" applyAlignment="1" applyProtection="1">
      <alignment horizontal="center" vertical="center" wrapText="1"/>
    </xf>
    <xf numFmtId="0" fontId="9" fillId="6" borderId="0" xfId="0" applyFont="1" applyFill="1" applyAlignment="1">
      <alignment wrapText="1"/>
    </xf>
    <xf numFmtId="0" fontId="17" fillId="6" borderId="0" xfId="0" applyFont="1" applyFill="1" applyAlignment="1">
      <alignment vertical="top" wrapText="1"/>
    </xf>
    <xf numFmtId="0" fontId="9" fillId="6" borderId="0" xfId="0" applyFont="1" applyFill="1" applyAlignment="1">
      <alignment vertical="center"/>
    </xf>
    <xf numFmtId="0" fontId="9" fillId="6" borderId="0" xfId="0" applyFont="1" applyFill="1" applyAlignment="1">
      <alignment vertical="top" wrapText="1"/>
    </xf>
    <xf numFmtId="0" fontId="18" fillId="6" borderId="0" xfId="0" applyFont="1" applyFill="1" applyAlignment="1">
      <alignment vertical="top" wrapText="1"/>
    </xf>
    <xf numFmtId="0" fontId="9" fillId="6" borderId="0" xfId="0" applyFont="1" applyFill="1" applyAlignment="1">
      <alignment vertical="center" wrapText="1"/>
    </xf>
    <xf numFmtId="0" fontId="9" fillId="2" borderId="0" xfId="0" applyFont="1" applyFill="1" applyAlignment="1">
      <alignment wrapText="1"/>
    </xf>
    <xf numFmtId="0" fontId="8" fillId="4" borderId="2" xfId="0" applyFont="1" applyFill="1" applyBorder="1" applyAlignment="1">
      <alignment vertical="center" wrapText="1"/>
    </xf>
    <xf numFmtId="0" fontId="9" fillId="2" borderId="0" xfId="0" applyFont="1" applyFill="1" applyAlignment="1">
      <alignment vertical="center"/>
    </xf>
    <xf numFmtId="0" fontId="8" fillId="4" borderId="1" xfId="0" applyFont="1" applyFill="1" applyBorder="1" applyAlignment="1">
      <alignment vertical="center" wrapText="1"/>
    </xf>
    <xf numFmtId="0" fontId="19" fillId="2" borderId="0" xfId="0" applyFont="1" applyFill="1" applyAlignment="1">
      <alignment wrapText="1"/>
    </xf>
    <xf numFmtId="0" fontId="19" fillId="2" borderId="0" xfId="0" applyFont="1" applyFill="1"/>
    <xf numFmtId="0" fontId="20" fillId="2" borderId="0" xfId="0" applyFont="1" applyFill="1" applyAlignment="1">
      <alignment horizontal="center" vertical="center" wrapText="1"/>
    </xf>
    <xf numFmtId="0" fontId="20" fillId="2" borderId="0" xfId="0" applyFont="1" applyFill="1" applyAlignment="1">
      <alignment horizontal="center" vertical="center"/>
    </xf>
    <xf numFmtId="0" fontId="19" fillId="2" borderId="5"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1" xfId="0" applyFont="1" applyFill="1" applyBorder="1" applyAlignment="1">
      <alignment horizontal="left" vertical="center"/>
    </xf>
    <xf numFmtId="0" fontId="19" fillId="2" borderId="0" xfId="0" applyFont="1" applyFill="1" applyAlignment="1">
      <alignment horizontal="center" vertical="center"/>
    </xf>
    <xf numFmtId="0" fontId="19" fillId="2" borderId="8" xfId="0" applyFont="1" applyFill="1" applyBorder="1" applyAlignment="1">
      <alignment horizontal="left" vertical="center"/>
    </xf>
    <xf numFmtId="0" fontId="22" fillId="2" borderId="0" xfId="0" applyFont="1" applyFill="1" applyAlignment="1">
      <alignment horizontal="center" vertical="center" wrapText="1"/>
    </xf>
    <xf numFmtId="0" fontId="19" fillId="2" borderId="9"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0" xfId="0" applyFont="1" applyFill="1" applyAlignment="1">
      <alignment horizontal="center" vertical="center" wrapText="1"/>
    </xf>
    <xf numFmtId="0" fontId="23" fillId="2" borderId="0" xfId="0" applyFont="1" applyFill="1" applyAlignment="1">
      <alignment horizontal="center" vertical="center" wrapText="1"/>
    </xf>
    <xf numFmtId="0" fontId="23" fillId="2" borderId="0" xfId="0" applyFont="1" applyFill="1" applyAlignment="1">
      <alignment horizontal="center" vertical="center"/>
    </xf>
    <xf numFmtId="0" fontId="11" fillId="2" borderId="0" xfId="0" applyFont="1" applyFill="1" applyAlignment="1">
      <alignment horizontal="center" vertical="center" wrapText="1"/>
    </xf>
    <xf numFmtId="0" fontId="11" fillId="2" borderId="7" xfId="0" applyFont="1" applyFill="1" applyBorder="1" applyAlignment="1">
      <alignment horizontal="center" vertical="center" wrapText="1"/>
    </xf>
    <xf numFmtId="0" fontId="2" fillId="0" borderId="0" xfId="0" applyFont="1"/>
    <xf numFmtId="0" fontId="6" fillId="0" borderId="0" xfId="0" applyFont="1"/>
    <xf numFmtId="0" fontId="6" fillId="0" borderId="0" xfId="0" applyFont="1" applyAlignment="1">
      <alignment vertical="top" wrapText="1"/>
    </xf>
    <xf numFmtId="0" fontId="6"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vertical="center" wrapText="1"/>
    </xf>
    <xf numFmtId="0" fontId="24" fillId="0" borderId="0" xfId="0" applyFont="1" applyAlignment="1">
      <alignment wrapText="1"/>
    </xf>
    <xf numFmtId="0" fontId="25" fillId="0" borderId="0" xfId="0" applyFont="1" applyAlignment="1">
      <alignment horizontal="left" vertical="center" wrapText="1"/>
    </xf>
    <xf numFmtId="0" fontId="6" fillId="0" borderId="0" xfId="0" applyFont="1" applyAlignment="1">
      <alignment vertical="center"/>
    </xf>
    <xf numFmtId="0" fontId="2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wrapText="1"/>
    </xf>
    <xf numFmtId="0" fontId="8" fillId="2" borderId="0" xfId="0" applyFont="1" applyFill="1" applyAlignment="1">
      <alignment horizontal="left"/>
    </xf>
    <xf numFmtId="0" fontId="21" fillId="2" borderId="0" xfId="0" applyFont="1" applyFill="1" applyAlignment="1">
      <alignment horizontal="left" wrapText="1"/>
    </xf>
    <xf numFmtId="0" fontId="21" fillId="2" borderId="0" xfId="0" applyFont="1" applyFill="1" applyAlignment="1">
      <alignment horizontal="left" vertical="center" wrapText="1"/>
    </xf>
    <xf numFmtId="0" fontId="13" fillId="2" borderId="0" xfId="0" applyFont="1" applyFill="1" applyAlignment="1">
      <alignment horizontal="left" vertical="center" wrapText="1"/>
    </xf>
    <xf numFmtId="0" fontId="9" fillId="2" borderId="2" xfId="0" applyFont="1" applyFill="1" applyBorder="1" applyAlignment="1">
      <alignment horizontal="center" vertical="top"/>
    </xf>
    <xf numFmtId="0" fontId="9" fillId="2" borderId="3" xfId="0" applyFont="1" applyFill="1" applyBorder="1" applyAlignment="1">
      <alignment horizontal="center" vertical="top"/>
    </xf>
    <xf numFmtId="0" fontId="9" fillId="2" borderId="4" xfId="0" applyFont="1" applyFill="1" applyBorder="1" applyAlignment="1">
      <alignment horizontal="center" vertical="top"/>
    </xf>
    <xf numFmtId="0" fontId="14" fillId="2" borderId="0" xfId="0" applyFont="1" applyFill="1" applyAlignment="1">
      <alignment horizontal="center" vertical="top" wrapText="1"/>
    </xf>
    <xf numFmtId="0" fontId="8" fillId="4" borderId="1" xfId="0" applyFont="1" applyFill="1" applyBorder="1" applyAlignment="1">
      <alignment horizontal="left" vertical="center" wrapText="1"/>
    </xf>
    <xf numFmtId="0" fontId="9" fillId="2" borderId="1" xfId="0" applyFont="1" applyFill="1" applyBorder="1" applyAlignment="1">
      <alignment horizontal="center" vertical="top"/>
    </xf>
    <xf numFmtId="0" fontId="10" fillId="2" borderId="0" xfId="1" applyFont="1" applyFill="1" applyAlignment="1" applyProtection="1">
      <alignment horizontal="center" vertical="center"/>
    </xf>
    <xf numFmtId="0" fontId="11" fillId="3" borderId="1"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0" xfId="0" applyFont="1" applyFill="1" applyAlignment="1">
      <alignment horizontal="center" vertical="top"/>
    </xf>
    <xf numFmtId="0" fontId="12" fillId="2" borderId="0" xfId="0" applyFont="1" applyFill="1" applyAlignment="1">
      <alignment horizontal="center" vertical="center" wrapText="1"/>
    </xf>
    <xf numFmtId="0" fontId="21" fillId="2" borderId="0" xfId="0" applyFont="1" applyFill="1" applyAlignment="1">
      <alignment horizontal="center" vertical="center" wrapText="1"/>
    </xf>
    <xf numFmtId="0" fontId="8" fillId="2" borderId="0" xfId="0" applyFont="1" applyFill="1" applyAlignment="1">
      <alignment horizontal="left" vertical="center" wrapText="1"/>
    </xf>
    <xf numFmtId="0" fontId="11" fillId="3" borderId="0" xfId="0" applyFont="1" applyFill="1" applyAlignment="1">
      <alignment horizontal="center" vertical="center" wrapText="1"/>
    </xf>
    <xf numFmtId="0" fontId="11" fillId="3" borderId="7" xfId="0" applyFont="1" applyFill="1" applyBorder="1" applyAlignment="1">
      <alignment horizontal="center" vertical="center" wrapText="1"/>
    </xf>
    <xf numFmtId="0" fontId="11" fillId="5" borderId="0" xfId="0" applyFont="1" applyFill="1" applyAlignment="1">
      <alignment horizontal="center" vertical="center"/>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6" fillId="0" borderId="0" xfId="0" applyFont="1" applyAlignment="1">
      <alignment horizontal="center" vertical="center" wrapText="1"/>
    </xf>
  </cellXfs>
  <cellStyles count="2">
    <cellStyle name="Hyperlink" xfId="1" xr:uid="{00000000-000B-0000-0000-000008000000}"/>
    <cellStyle name="Normal" xfId="0" builtinId="0"/>
  </cellStyles>
  <dxfs count="79">
    <dxf>
      <font>
        <b val="0"/>
        <i val="0"/>
        <color theme="1"/>
      </font>
      <fill>
        <patternFill>
          <bgColor rgb="FFFFF8E5"/>
        </patternFill>
      </fill>
      <border>
        <left style="thin">
          <color auto="1"/>
        </left>
        <right style="thin">
          <color auto="1"/>
        </right>
        <vertical/>
        <horizontal/>
      </border>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rgb="FFECF5E7"/>
        </patternFill>
      </fill>
      <border>
        <left/>
        <right/>
        <top/>
        <bottom/>
        <vertical/>
        <horizontal/>
      </border>
    </dxf>
    <dxf>
      <fill>
        <patternFill>
          <bgColor rgb="FF7030A0"/>
        </patternFill>
      </fill>
    </dxf>
    <dxf>
      <fill>
        <patternFill>
          <bgColor rgb="FF7030A0"/>
        </patternFill>
      </fill>
    </dxf>
    <dxf>
      <fill>
        <patternFill>
          <bgColor theme="9" tint="0.79998168889431442"/>
        </patternFill>
      </fill>
      <border>
        <left/>
        <right/>
        <top/>
        <bottom/>
      </border>
    </dxf>
    <dxf>
      <font>
        <color theme="1"/>
      </font>
      <fill>
        <patternFill>
          <bgColor theme="9" tint="0.79998168889431442"/>
        </patternFill>
      </fill>
    </dxf>
    <dxf>
      <font>
        <color theme="0"/>
      </font>
      <fill>
        <patternFill>
          <bgColor rgb="FF7030A0"/>
        </patternFill>
      </fill>
    </dxf>
    <dxf>
      <font>
        <color auto="1"/>
      </font>
      <fill>
        <patternFill>
          <bgColor theme="5" tint="0.79998168889431442"/>
        </patternFill>
      </fill>
    </dxf>
    <dxf>
      <font>
        <color theme="0"/>
      </font>
      <fill>
        <patternFill>
          <bgColor rgb="FF7030A0"/>
        </patternFill>
      </fill>
    </dxf>
    <dxf>
      <font>
        <color theme="1"/>
      </font>
      <fill>
        <patternFill>
          <bgColor theme="9" tint="0.79998168889431442"/>
        </patternFill>
      </fill>
    </dxf>
    <dxf>
      <font>
        <color theme="0"/>
      </font>
      <fill>
        <patternFill>
          <bgColor rgb="FF7030A0"/>
        </patternFill>
      </fill>
    </dxf>
    <dxf>
      <font>
        <color theme="1"/>
      </font>
      <fill>
        <patternFill>
          <bgColor theme="9" tint="0.79998168889431442"/>
        </patternFill>
      </fill>
      <border>
        <left/>
        <right/>
        <top/>
        <bottom/>
        <vertical/>
        <horizontal/>
      </border>
    </dxf>
    <dxf>
      <font>
        <color theme="0"/>
      </font>
      <fill>
        <patternFill>
          <bgColor rgb="FF7030A0"/>
        </patternFill>
      </fill>
      <border>
        <left/>
        <right/>
        <top/>
        <bottom/>
        <vertical/>
        <horizontal/>
      </border>
    </dxf>
    <dxf>
      <fill>
        <patternFill>
          <bgColor theme="5" tint="0.79998168889431442"/>
        </patternFill>
      </fill>
    </dxf>
    <dxf>
      <fill>
        <patternFill>
          <bgColor theme="9" tint="0.79998168889431442"/>
        </patternFill>
      </fill>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0"/>
      </font>
      <fill>
        <patternFill>
          <bgColor rgb="FF7030A0"/>
        </patternFill>
      </fill>
      <border>
        <left/>
        <right/>
        <top/>
        <bottom/>
        <vertical/>
        <horizontal/>
      </border>
    </dxf>
    <dxf>
      <font>
        <color theme="1"/>
      </font>
      <fill>
        <patternFill>
          <bgColor theme="9" tint="0.79998168889431442"/>
        </patternFill>
      </fill>
      <border>
        <left style="thin">
          <color auto="1"/>
        </left>
        <right style="thin">
          <color auto="1"/>
        </right>
        <top style="thin">
          <color auto="1"/>
        </top>
        <bottom style="thin">
          <color auto="1"/>
        </bottom>
      </border>
    </dxf>
    <dxf>
      <font>
        <color theme="1"/>
      </font>
      <fill>
        <patternFill>
          <bgColor theme="7" tint="0.79998168889431442"/>
        </patternFill>
      </fill>
      <border>
        <left style="thin">
          <color auto="1"/>
        </left>
        <right style="thin">
          <color auto="1"/>
        </right>
        <top style="thin">
          <color auto="1"/>
        </top>
        <bottom style="thin">
          <color auto="1"/>
        </bottom>
      </border>
    </dxf>
    <dxf>
      <font>
        <color theme="1"/>
      </font>
      <fill>
        <patternFill>
          <bgColor theme="9" tint="0.79998168889431442"/>
        </patternFill>
      </fill>
      <border>
        <left style="thin">
          <color auto="1"/>
        </left>
        <right style="thin">
          <color auto="1"/>
        </right>
        <top style="thin">
          <color auto="1"/>
        </top>
        <bottom style="thin">
          <color auto="1"/>
        </bottom>
      </border>
    </dxf>
    <dxf>
      <font>
        <color theme="1"/>
      </font>
      <fill>
        <patternFill>
          <bgColor theme="7" tint="0.79998168889431442"/>
        </patternFill>
      </fill>
      <border>
        <left style="thin">
          <color auto="1"/>
        </left>
        <right style="thin">
          <color auto="1"/>
        </right>
        <top style="thin">
          <color auto="1"/>
        </top>
        <bottom style="thin">
          <color auto="1"/>
        </bottom>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0"/>
      </font>
      <fill>
        <patternFill>
          <bgColor rgb="FF7030A0"/>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ont>
        <color theme="0"/>
      </font>
      <fill>
        <patternFill>
          <bgColor rgb="FF7030A0"/>
        </patternFill>
      </fill>
      <border>
        <left/>
        <right/>
        <top/>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0"/>
      </font>
      <fill>
        <patternFill>
          <bgColor rgb="FF7030A0"/>
        </patternFill>
      </fill>
      <border>
        <left/>
        <right/>
        <top/>
        <bottom/>
        <vertical/>
        <horizontal/>
      </border>
    </dxf>
    <dxf>
      <fill>
        <patternFill>
          <bgColor theme="5" tint="0.79998168889431442"/>
        </patternFill>
      </fill>
      <border>
        <left/>
        <right/>
        <top/>
        <bottom/>
        <vertical/>
        <horizontal/>
      </border>
    </dxf>
    <dxf>
      <fill>
        <patternFill>
          <bgColor rgb="FFECF5E7"/>
        </patternFill>
      </fill>
      <border>
        <left/>
        <right/>
        <top/>
        <bottom/>
        <vertical/>
        <horizontal/>
      </border>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EAF3FA"/>
        </patternFill>
      </fill>
      <border>
        <left style="thin">
          <color auto="1"/>
        </left>
        <right style="thin">
          <color auto="1"/>
        </right>
        <top style="thin">
          <color auto="1"/>
        </top>
        <bottom style="thin">
          <color auto="1"/>
        </bottom>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rgb="FFEAF3FA"/>
        </patternFill>
      </fill>
      <border>
        <left style="thin">
          <color auto="1"/>
        </left>
        <right style="thin">
          <color auto="1"/>
        </right>
        <top style="thin">
          <color auto="1"/>
        </top>
        <bottom style="thin">
          <color auto="1"/>
        </bottom>
      </border>
    </dxf>
    <dxf>
      <fill>
        <patternFill>
          <bgColor theme="9" tint="0.79998168889431442"/>
        </patternFill>
      </fill>
    </dxf>
    <dxf>
      <fill>
        <patternFill>
          <bgColor theme="5" tint="0.79998168889431442"/>
        </patternFill>
      </fill>
    </dxf>
    <dxf>
      <fill>
        <patternFill>
          <bgColor theme="9" tint="0.79998168889431442"/>
        </patternFill>
      </fill>
      <border>
        <left/>
        <right/>
        <top/>
        <bottom/>
      </border>
    </dxf>
    <dxf>
      <fill>
        <patternFill>
          <bgColor rgb="FFECF4FA"/>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F8E5"/>
      <color rgb="FFFFFAEB"/>
      <color rgb="FFE7E6E6"/>
      <color rgb="FFECF5E7"/>
      <color rgb="FFEAF3FA"/>
      <color rgb="FFECF4FA"/>
      <color rgb="FFFFFC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ank.lv/darbibas-jomas/licencesana/elektroniskas-naudas-iestades/registreta-elektroniskas-naudas-iestade" TargetMode="External"/><Relationship Id="rId7" Type="http://schemas.openxmlformats.org/officeDocument/2006/relationships/comments" Target="../comments1.xml"/><Relationship Id="rId2" Type="http://schemas.openxmlformats.org/officeDocument/2006/relationships/hyperlink" Target="https://www.bank.lv/darbibas-jomas/licencesana/maksajumu-iestades/licenceta-maksajumu-iestade" TargetMode="External"/><Relationship Id="rId1" Type="http://schemas.openxmlformats.org/officeDocument/2006/relationships/hyperlink" Target="https://www.bank.lv/darbibas-jomas/licencesana/maksajumu-iestades/registreta-maksajumu-iestade"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bank.lv/darbibas-jomas/licencesana/elektroniskas-naudas-iestades/licenceta-elektroniskas-naudas-iestad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bank.lv/darbibas-jomas/licencesana/apdrosinasana/apdrosinasanas-starpnieki" TargetMode="External"/><Relationship Id="rId7" Type="http://schemas.openxmlformats.org/officeDocument/2006/relationships/comments" Target="../comments3.xml"/><Relationship Id="rId2" Type="http://schemas.openxmlformats.org/officeDocument/2006/relationships/hyperlink" Target="https://www.bank.lv/darbibas-jomas/licencesana/apdrosinasana/apdrosinasanas-sabiedriba" TargetMode="External"/><Relationship Id="rId1" Type="http://schemas.openxmlformats.org/officeDocument/2006/relationships/hyperlink" Target="https://www.bank.lv/darbibas-jomas/licencesana/apdrosinasana/apdrosinasanas-sabiedriba" TargetMode="External"/><Relationship Id="rId6" Type="http://schemas.openxmlformats.org/officeDocument/2006/relationships/vmlDrawing" Target="../drawings/vmlDrawing3.vml"/><Relationship Id="rId5" Type="http://schemas.openxmlformats.org/officeDocument/2006/relationships/hyperlink" Target="https://www.bank.lv/darbibas-jomas/licencesana/apdrosinasana/apdrosinasanas-starpnieki" TargetMode="External"/><Relationship Id="rId4" Type="http://schemas.openxmlformats.org/officeDocument/2006/relationships/hyperlink" Target="https://www.bank.lv/darbibas-jomas/licencesana/apdrosinasana/apdrosinasanas-starpnieki"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bank.lv/darbibas-jomas/licencesana/krajaizdevu-sabiedribas" TargetMode="External"/><Relationship Id="rId1" Type="http://schemas.openxmlformats.org/officeDocument/2006/relationships/hyperlink" Target="https://www.bank.lv/darbibas-jomas/licencesana/kreditiestades/ka-iegut-licenci-atlauju-kreditiestades-darbibai"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78550-6B1F-448F-9044-0A809CD822F2}">
  <sheetPr>
    <tabColor theme="7" tint="0.79998168889431442"/>
  </sheetPr>
  <dimension ref="A1:K49"/>
  <sheetViews>
    <sheetView tabSelected="1" zoomScaleNormal="100" workbookViewId="0">
      <pane ySplit="3" topLeftCell="A4" activePane="bottomLeft" state="frozen"/>
      <selection pane="bottomLeft" activeCell="C25" sqref="C25"/>
    </sheetView>
  </sheetViews>
  <sheetFormatPr defaultColWidth="9.140625" defaultRowHeight="18.75" x14ac:dyDescent="0.4"/>
  <cols>
    <col min="1" max="1" width="8.85546875" style="2" customWidth="1"/>
    <col min="2" max="2" width="55.5703125" style="2" hidden="1" customWidth="1"/>
    <col min="3" max="3" width="67.28515625" style="3" customWidth="1"/>
    <col min="4" max="4" width="1.7109375" style="2" customWidth="1"/>
    <col min="5" max="5" width="15.7109375" style="3" customWidth="1"/>
    <col min="6" max="6" width="1.7109375" style="4" customWidth="1"/>
    <col min="7" max="7" width="65" style="4" customWidth="1"/>
    <col min="8" max="8" width="1.7109375" style="4" customWidth="1"/>
    <col min="9" max="9" width="49.28515625" style="5" customWidth="1"/>
    <col min="10" max="10" width="2.140625" style="5" customWidth="1"/>
    <col min="11" max="11" width="38.42578125" style="5" customWidth="1"/>
    <col min="12" max="16384" width="9.140625" style="5"/>
  </cols>
  <sheetData>
    <row r="1" spans="1:8" ht="26.25" x14ac:dyDescent="0.55000000000000004">
      <c r="A1" s="1" t="s">
        <v>76</v>
      </c>
      <c r="H1" s="5"/>
    </row>
    <row r="2" spans="1:8" ht="7.5" customHeight="1" x14ac:dyDescent="0.4"/>
    <row r="3" spans="1:8" ht="56.25" x14ac:dyDescent="0.4">
      <c r="A3" s="3"/>
      <c r="B3" s="3"/>
      <c r="C3" s="21" t="s">
        <v>70</v>
      </c>
      <c r="D3" s="3"/>
      <c r="E3" s="21" t="s">
        <v>71</v>
      </c>
      <c r="F3" s="5"/>
      <c r="H3" s="5"/>
    </row>
    <row r="4" spans="1:8" x14ac:dyDescent="0.4">
      <c r="A4" s="6"/>
      <c r="B4" s="7" t="str">
        <f>IF(AND(E19=ListsMP!A2,OR('Maksājumu pakalpojumi'!E20=ListsMP!A2,'Maksājumu pakalpojumi'!E21=ListsMP!A3,'Maksājumu pakalpojumi'!E22=ListsMP!A2,'Maksājumu pakalpojumi'!E23=ListsMP!A3)),ListsMP!C3,IF(AND('Maksājumu pakalpojumi'!E19=ListsMP!A2,'Maksājumu pakalpojumi'!E20=ListsMP!A3,'Maksājumu pakalpojumi'!E21=ListsMP!A2,'Maksājumu pakalpojumi'!E22=ListsMP!A3,'Maksājumu pakalpojumi'!E23=ListsMP!A2),ListsMP!C5,""))</f>
        <v/>
      </c>
      <c r="C4" s="27" t="s">
        <v>158</v>
      </c>
      <c r="D4" s="8"/>
      <c r="E4" s="9"/>
      <c r="F4" s="5"/>
      <c r="H4" s="5"/>
    </row>
    <row r="5" spans="1:8" x14ac:dyDescent="0.4">
      <c r="A5" s="6"/>
      <c r="B5" s="10" t="str">
        <f>IF(OR(E4=ListsMP!A2,'Maksājumu pakalpojumi'!E5=ListsMP!A2,'Maksājumu pakalpojumi'!E6=ListsMP!A2,'Maksājumu pakalpojumi'!E7=ListsMP!A2,'Maksājumu pakalpojumi'!E8=ListsMP!A2,'Maksājumu pakalpojumi'!E9=ListsMP!A2,'Maksājumu pakalpojumi'!E10=ListsMP!A2,AND('Maksājumu pakalpojumi'!E11=ListsMP!A2,OR('Maksājumu pakalpojumi'!E12=ListsMP!A2,'Maksājumu pakalpojumi'!E13=ListsMP!A3,'Maksājumu pakalpojumi'!E14=ListsMP!A2)),AND('Maksājumu pakalpojumi'!E15=ListsMP!A2,OR('Maksājumu pakalpojumi'!E16=ListsMP!A2,'Maksājumu pakalpojumi'!E17=ListsMP!A3,'Maksājumu pakalpojumi'!E18=ListsMP!A2))),
ListsMP!C2,IF(AND('Maksājumu pakalpojumi'!E11=ListsMP!A2,SUM(B12:B14)&lt;3),"",IF(AND('Maksājumu pakalpojumi'!E15=ListsMP!A2,SUM(B16:B18)&lt;3),"",IF(OR(AND('Maksājumu pakalpojumi'!E11=ListsMP!A2,'Maksājumu pakalpojumi'!E12=ListsMP!A3,'Maksājumu pakalpojumi'!E13=ListsMP!A2,'Maksājumu pakalpojumi'!E14=ListsMP!A3),(AND('Maksājumu pakalpojumi'!E15=ListsMP!A2,'Maksājumu pakalpojumi'!E16=ListsMP!A3,'Maksājumu pakalpojumi'!E17=ListsMP!A2,'Maksājumu pakalpojumi'!E18=ListsMP!A3))),ListsMP!C4,""))))</f>
        <v/>
      </c>
      <c r="C5" s="27" t="s">
        <v>159</v>
      </c>
      <c r="D5" s="8"/>
      <c r="E5" s="9"/>
      <c r="F5" s="5"/>
      <c r="H5" s="5"/>
    </row>
    <row r="6" spans="1:8" ht="75" x14ac:dyDescent="0.4">
      <c r="A6" s="6"/>
      <c r="B6" s="6"/>
      <c r="C6" s="27" t="s">
        <v>1</v>
      </c>
      <c r="D6" s="6"/>
      <c r="E6" s="9"/>
      <c r="F6" s="5"/>
      <c r="H6" s="5"/>
    </row>
    <row r="7" spans="1:8" ht="75" x14ac:dyDescent="0.4">
      <c r="A7" s="6"/>
      <c r="B7" s="6"/>
      <c r="C7" s="27" t="s">
        <v>2</v>
      </c>
      <c r="D7" s="6"/>
      <c r="E7" s="9"/>
      <c r="F7" s="5"/>
      <c r="H7" s="5"/>
    </row>
    <row r="8" spans="1:8" ht="37.5" x14ac:dyDescent="0.4">
      <c r="A8" s="6"/>
      <c r="B8" s="6"/>
      <c r="C8" s="27" t="s">
        <v>160</v>
      </c>
      <c r="D8" s="11"/>
      <c r="E8" s="9"/>
      <c r="F8" s="5"/>
      <c r="H8" s="5"/>
    </row>
    <row r="9" spans="1:8" x14ac:dyDescent="0.4">
      <c r="A9" s="6"/>
      <c r="B9" s="6"/>
      <c r="C9" s="27" t="s">
        <v>161</v>
      </c>
      <c r="E9" s="9"/>
      <c r="F9" s="5"/>
      <c r="H9" s="5"/>
    </row>
    <row r="10" spans="1:8" x14ac:dyDescent="0.4">
      <c r="A10" s="6"/>
      <c r="B10" s="6"/>
      <c r="C10" s="27" t="s">
        <v>162</v>
      </c>
      <c r="D10" s="12"/>
      <c r="E10" s="9"/>
      <c r="F10" s="5"/>
      <c r="H10" s="5"/>
    </row>
    <row r="11" spans="1:8" x14ac:dyDescent="0.4">
      <c r="A11" s="6"/>
      <c r="B11" s="6"/>
      <c r="C11" s="27" t="s">
        <v>6</v>
      </c>
      <c r="E11" s="9"/>
      <c r="F11" s="5"/>
      <c r="H11" s="5"/>
    </row>
    <row r="12" spans="1:8" x14ac:dyDescent="0.4">
      <c r="A12" s="6"/>
      <c r="B12" s="13" t="str">
        <f>IF(OR(E12=ListsMP!$A$2,E12=ListsMP!$A$3),1,"")</f>
        <v/>
      </c>
      <c r="C12" s="90" t="str">
        <f>+IF($E$11=ListsMP!$A$2,ListsMP!E8,"")</f>
        <v/>
      </c>
      <c r="E12" s="14"/>
      <c r="F12" s="5"/>
      <c r="H12" s="5"/>
    </row>
    <row r="13" spans="1:8" x14ac:dyDescent="0.4">
      <c r="A13" s="6"/>
      <c r="B13" s="13" t="str">
        <f>IF(OR(E13=ListsMP!$A$2,E13=ListsMP!$A$3),1,"")</f>
        <v/>
      </c>
      <c r="C13" s="90" t="str">
        <f>+IF($E$11=ListsMP!$A$2,ListsMP!E5,"")</f>
        <v/>
      </c>
      <c r="E13" s="14"/>
      <c r="F13" s="5"/>
      <c r="H13" s="5"/>
    </row>
    <row r="14" spans="1:8" x14ac:dyDescent="0.4">
      <c r="A14" s="6"/>
      <c r="B14" s="13" t="str">
        <f>IF(OR(E14=ListsMP!$A$2,E14=ListsMP!$A$3),1,"")</f>
        <v/>
      </c>
      <c r="C14" s="90" t="str">
        <f>+IF($E$11=ListsMP!$A$2,ListsMP!E6,"")</f>
        <v/>
      </c>
      <c r="E14" s="14"/>
      <c r="F14" s="5"/>
      <c r="H14" s="5"/>
    </row>
    <row r="15" spans="1:8" x14ac:dyDescent="0.4">
      <c r="A15" s="6"/>
      <c r="C15" s="27" t="s">
        <v>163</v>
      </c>
      <c r="E15" s="9"/>
      <c r="F15" s="5"/>
      <c r="H15" s="5"/>
    </row>
    <row r="16" spans="1:8" x14ac:dyDescent="0.4">
      <c r="A16" s="6"/>
      <c r="B16" s="10" t="str">
        <f>IF(OR(E16=ListsMP!$A$2,E16=ListsMP!$A$3),1,"")</f>
        <v/>
      </c>
      <c r="C16" s="91" t="str">
        <f>IF(E15=ListsMP!A2,ListsMP!E8,"")</f>
        <v/>
      </c>
      <c r="E16" s="14"/>
      <c r="F16" s="5"/>
      <c r="H16" s="5"/>
    </row>
    <row r="17" spans="1:11" x14ac:dyDescent="0.4">
      <c r="A17" s="6"/>
      <c r="B17" s="10" t="str">
        <f>IF(OR(E17=ListsMP!$A$2,E17=ListsMP!$A$3),1,"")</f>
        <v/>
      </c>
      <c r="C17" s="91" t="str">
        <f>IF(E15=ListsMP!A2,ListsMP!G5,"")</f>
        <v/>
      </c>
      <c r="E17" s="14"/>
      <c r="F17" s="5"/>
      <c r="H17" s="5"/>
    </row>
    <row r="18" spans="1:11" x14ac:dyDescent="0.4">
      <c r="A18" s="6"/>
      <c r="B18" s="10" t="str">
        <f>IF(OR(E18=ListsMP!$A$2,E18=ListsMP!$A$3),1,"")</f>
        <v/>
      </c>
      <c r="C18" s="91" t="str">
        <f>IF(E15=ListsMP!A2,ListsMP!G6,"")</f>
        <v/>
      </c>
      <c r="E18" s="14"/>
      <c r="F18" s="5"/>
      <c r="H18" s="5"/>
    </row>
    <row r="19" spans="1:11" x14ac:dyDescent="0.4">
      <c r="A19" s="6"/>
      <c r="C19" s="27" t="s">
        <v>4</v>
      </c>
      <c r="E19" s="9"/>
      <c r="F19" s="5"/>
      <c r="H19" s="5"/>
    </row>
    <row r="20" spans="1:11" ht="32.1" customHeight="1" x14ac:dyDescent="0.4">
      <c r="A20" s="6"/>
      <c r="B20" s="10" t="str">
        <f>IF(OR(E20=ListsMP!$A$2,E20=ListsMP!$A$3),1,"")</f>
        <v/>
      </c>
      <c r="C20" s="90" t="str">
        <f>+IF($E$19=ListsMP!$A$2,ListsMP!G4,"")</f>
        <v/>
      </c>
      <c r="D20" s="5"/>
      <c r="E20" s="14"/>
      <c r="F20" s="5"/>
      <c r="H20" s="5"/>
    </row>
    <row r="21" spans="1:11" x14ac:dyDescent="0.4">
      <c r="B21" s="10" t="str">
        <f>IF(OR(E21=ListsMP!$A$2,E21=ListsMP!$A$3),1,"")</f>
        <v/>
      </c>
      <c r="C21" s="90" t="str">
        <f>+IF($E$19=ListsMP!$A$2,ListsMP!G5,"")</f>
        <v/>
      </c>
      <c r="E21" s="14"/>
      <c r="F21" s="5"/>
      <c r="H21" s="5"/>
    </row>
    <row r="22" spans="1:11" ht="35.1" customHeight="1" x14ac:dyDescent="0.4">
      <c r="B22" s="10" t="str">
        <f>IF(OR(E22=ListsMP!$A$2,E22=ListsMP!$A$3),1,"")</f>
        <v/>
      </c>
      <c r="C22" s="90" t="str">
        <f>+IF($E$19=ListsMP!$A$2,ListsMP!G6,"")</f>
        <v/>
      </c>
      <c r="E22" s="14"/>
      <c r="F22" s="5"/>
      <c r="H22" s="5"/>
    </row>
    <row r="23" spans="1:11" x14ac:dyDescent="0.4">
      <c r="B23" s="10" t="str">
        <f>IF(OR(E23=ListsMP!$A$2,E23=ListsMP!$A$3),1,"")</f>
        <v/>
      </c>
      <c r="C23" s="90" t="str">
        <f>+IF($E$19=ListsMP!$A$2,ListsMP!G7,"")</f>
        <v/>
      </c>
      <c r="E23" s="14"/>
      <c r="F23" s="5"/>
      <c r="H23" s="5"/>
    </row>
    <row r="24" spans="1:11" ht="7.5" customHeight="1" x14ac:dyDescent="0.4">
      <c r="C24" s="89"/>
      <c r="D24" s="5"/>
      <c r="E24" s="5"/>
      <c r="F24" s="5"/>
      <c r="H24" s="5"/>
    </row>
    <row r="25" spans="1:11" x14ac:dyDescent="0.4">
      <c r="B25" s="3"/>
      <c r="C25" s="27" t="s">
        <v>164</v>
      </c>
      <c r="E25" s="9"/>
      <c r="F25" s="5"/>
      <c r="H25" s="5"/>
    </row>
    <row r="26" spans="1:11" s="17" customFormat="1" x14ac:dyDescent="0.4">
      <c r="A26" s="15"/>
      <c r="B26" s="15"/>
      <c r="C26" s="16"/>
      <c r="D26" s="15"/>
      <c r="E26" s="16"/>
      <c r="G26" s="18"/>
    </row>
    <row r="27" spans="1:11" x14ac:dyDescent="0.4">
      <c r="C27" s="22" t="s">
        <v>57</v>
      </c>
      <c r="D27" s="5"/>
      <c r="G27" s="22" t="s">
        <v>62</v>
      </c>
      <c r="H27" s="2"/>
      <c r="I27" s="22" t="s">
        <v>54</v>
      </c>
    </row>
    <row r="28" spans="1:11" ht="64.5" customHeight="1" x14ac:dyDescent="0.4">
      <c r="C28" s="103" t="str">
        <f>IF(OR((AND(E19=ListsMP!A2,SUM('Maksājumu pakalpojumi'!B20:B23)&lt;4)),(AND(E11=ListsMP!A2,SUM('Maksājumu pakalpojumi'!B12:B14)&lt;3))),"",IF(B4=ListsMP!C3,ListsMP!C3,IF(AND(B5=ListsMP!C2,B4=ListsMP!C5),ListsMP!C3,IF(B5=ListsMP!C2,ListsMP!C2,IF(B4=ListsMP!C5,ListsMP!C5,IF('Maksājumu pakalpojumi'!B5=ListsMP!C4,ListsMP!C4,""))))))</f>
        <v/>
      </c>
      <c r="D28" s="19"/>
      <c r="E28" s="20" t="s">
        <v>77</v>
      </c>
      <c r="G28" s="104" t="str">
        <f>IF(C28=ListsMP!C2,ListsMP!E17,IF('Maksājumu pakalpojumi'!C28=ListsMP!C3,ListsMP!E13,IF('Maksājumu pakalpojumi'!C28=ListsMP!C4,ListsMP!E21,IF('Maksājumu pakalpojumi'!C28=ListsMP!C5,ListsMP!E24,""))))</f>
        <v/>
      </c>
      <c r="H28" s="3"/>
      <c r="I28" s="104" t="str">
        <f>+IF(C28=ListsMP!C4,ListsMP!E2,IF(C28=ListsMP!C5,ListsMP!G2,IF(C28=ListsMP!C2,"Nav ierobežojumi",IF(C28=ListsMP!C3,"Nav ierobežojumi",""))))</f>
        <v/>
      </c>
    </row>
    <row r="29" spans="1:11" ht="64.5" customHeight="1" x14ac:dyDescent="0.4">
      <c r="C29" s="103"/>
      <c r="E29" s="20" t="s">
        <v>77</v>
      </c>
      <c r="F29" s="5"/>
      <c r="G29" s="104"/>
      <c r="H29" s="5"/>
      <c r="I29" s="104"/>
      <c r="J29" s="2"/>
      <c r="K29" s="2"/>
    </row>
    <row r="30" spans="1:11" ht="64.5" customHeight="1" x14ac:dyDescent="0.4">
      <c r="C30" s="103"/>
      <c r="E30" s="20" t="s">
        <v>77</v>
      </c>
      <c r="F30" s="5"/>
      <c r="G30" s="104"/>
      <c r="H30" s="5"/>
      <c r="I30" s="104"/>
    </row>
    <row r="31" spans="1:11" ht="64.5" customHeight="1" x14ac:dyDescent="0.4">
      <c r="C31" s="103"/>
      <c r="E31" s="20" t="s">
        <v>77</v>
      </c>
      <c r="F31" s="5"/>
      <c r="G31" s="104"/>
      <c r="H31" s="5"/>
      <c r="I31" s="104"/>
    </row>
    <row r="32" spans="1:11" x14ac:dyDescent="0.4">
      <c r="F32" s="5"/>
      <c r="H32" s="5"/>
    </row>
    <row r="33" spans="3:8" x14ac:dyDescent="0.4">
      <c r="C33" s="3" t="str">
        <f>+IF(E25=ListsMP!A2,ListsMP!C6,"")</f>
        <v/>
      </c>
      <c r="F33" s="5"/>
      <c r="G33" s="3" t="str">
        <f>IF(C33=ListsMP!C6,'Maksājumu pakalpojumi'!C25,"")</f>
        <v/>
      </c>
      <c r="H33" s="5"/>
    </row>
    <row r="34" spans="3:8" x14ac:dyDescent="0.4">
      <c r="F34" s="5"/>
      <c r="H34" s="5"/>
    </row>
    <row r="35" spans="3:8" x14ac:dyDescent="0.4">
      <c r="F35" s="5"/>
      <c r="H35" s="5"/>
    </row>
    <row r="36" spans="3:8" x14ac:dyDescent="0.4">
      <c r="F36" s="5"/>
      <c r="H36" s="5"/>
    </row>
    <row r="37" spans="3:8" x14ac:dyDescent="0.4">
      <c r="F37" s="5"/>
      <c r="H37" s="5"/>
    </row>
    <row r="38" spans="3:8" x14ac:dyDescent="0.4">
      <c r="F38" s="5"/>
      <c r="H38" s="5"/>
    </row>
    <row r="39" spans="3:8" x14ac:dyDescent="0.4">
      <c r="F39" s="5"/>
      <c r="H39" s="5"/>
    </row>
    <row r="40" spans="3:8" x14ac:dyDescent="0.4">
      <c r="F40" s="5"/>
      <c r="H40" s="5"/>
    </row>
    <row r="41" spans="3:8" x14ac:dyDescent="0.4">
      <c r="F41" s="5"/>
      <c r="H41" s="5"/>
    </row>
    <row r="42" spans="3:8" x14ac:dyDescent="0.4">
      <c r="F42" s="5"/>
      <c r="H42" s="5"/>
    </row>
    <row r="43" spans="3:8" x14ac:dyDescent="0.4">
      <c r="F43" s="5"/>
      <c r="H43" s="5"/>
    </row>
    <row r="44" spans="3:8" x14ac:dyDescent="0.4">
      <c r="F44" s="5"/>
      <c r="H44" s="5"/>
    </row>
    <row r="45" spans="3:8" x14ac:dyDescent="0.4">
      <c r="F45" s="5"/>
      <c r="H45" s="5"/>
    </row>
    <row r="46" spans="3:8" x14ac:dyDescent="0.4">
      <c r="F46" s="5"/>
      <c r="H46" s="5"/>
    </row>
    <row r="47" spans="3:8" x14ac:dyDescent="0.4">
      <c r="F47" s="5"/>
      <c r="H47" s="5"/>
    </row>
    <row r="48" spans="3:8" x14ac:dyDescent="0.4">
      <c r="F48" s="5"/>
      <c r="H48" s="5"/>
    </row>
    <row r="49" spans="6:8" x14ac:dyDescent="0.4">
      <c r="F49" s="5"/>
      <c r="H49" s="5"/>
    </row>
  </sheetData>
  <sheetProtection sheet="1" objects="1" scenarios="1"/>
  <mergeCells count="3">
    <mergeCell ref="C28:C31"/>
    <mergeCell ref="G28:G31"/>
    <mergeCell ref="I28:I31"/>
  </mergeCells>
  <conditionalFormatting sqref="C12:C14 C16:C18 C20:C23">
    <cfRule type="notContainsBlanks" dxfId="78" priority="15">
      <formula>LEN(TRIM(C12))&gt;0</formula>
    </cfRule>
  </conditionalFormatting>
  <conditionalFormatting sqref="C28 C33">
    <cfRule type="notContainsBlanks" dxfId="77" priority="17">
      <formula>LEN(TRIM(C28))&gt;0</formula>
    </cfRule>
  </conditionalFormatting>
  <conditionalFormatting sqref="G28 G33">
    <cfRule type="notContainsBlanks" dxfId="67" priority="18">
      <formula>LEN(TRIM(G28))&gt;0</formula>
    </cfRule>
  </conditionalFormatting>
  <conditionalFormatting sqref="I28">
    <cfRule type="notContainsBlanks" dxfId="66" priority="19">
      <formula>LEN(TRIM(I28))&gt;0</formula>
    </cfRule>
  </conditionalFormatting>
  <hyperlinks>
    <hyperlink ref="E28" r:id="rId1" xr:uid="{0ACBDD99-85EC-4BDA-9160-6691FA2D8D4F}"/>
    <hyperlink ref="E29" r:id="rId2" xr:uid="{0BE561D8-3299-4BF7-9C4D-70AF1DA6781E}"/>
    <hyperlink ref="E30" r:id="rId3" xr:uid="{424EA5D7-5A76-4EE8-9DED-9ACD99D1DD1C}"/>
    <hyperlink ref="E31" r:id="rId4" xr:uid="{CD56AE05-7201-4936-B544-736CFC9B6847}"/>
  </hyperlinks>
  <pageMargins left="0.7" right="0.7" top="0.75" bottom="0.75" header="0.3" footer="0.3"/>
  <pageSetup paperSize="9" orientation="portrait" r:id="rId5"/>
  <legacyDrawing r:id="rId6"/>
  <extLst>
    <ext xmlns:x14="http://schemas.microsoft.com/office/spreadsheetml/2009/9/main" uri="{78C0D931-6437-407d-A8EE-F0AAD7539E65}">
      <x14:conditionalFormattings>
        <x14:conditionalFormatting xmlns:xm="http://schemas.microsoft.com/office/excel/2006/main">
          <x14:cfRule type="cellIs" priority="1" operator="equal" id="{AE737600-920B-482E-AE64-C446CEE528C7}">
            <xm:f>ListsMP!$A$3</xm:f>
            <x14:dxf>
              <fill>
                <patternFill>
                  <bgColor theme="5" tint="0.79998168889431442"/>
                </patternFill>
              </fill>
            </x14:dxf>
          </x14:cfRule>
          <x14:cfRule type="cellIs" priority="8" operator="equal" id="{C1C0786D-E693-475E-BB8B-54B5EB08C2FC}">
            <xm:f>ListsMP!$A$2</xm:f>
            <x14:dxf>
              <fill>
                <patternFill>
                  <bgColor theme="9" tint="0.79998168889431442"/>
                </patternFill>
              </fill>
            </x14:dxf>
          </x14:cfRule>
          <xm:sqref>E4:E23 E25</xm:sqref>
        </x14:conditionalFormatting>
        <x14:conditionalFormatting xmlns:xm="http://schemas.microsoft.com/office/excel/2006/main">
          <x14:cfRule type="expression" priority="13" id="{8277807D-8CE3-4817-BD76-7812E8628715}">
            <xm:f>$E$11=ListsMP!$A$2</xm:f>
            <x14:dxf>
              <fill>
                <patternFill>
                  <bgColor rgb="FFEAF3FA"/>
                </patternFill>
              </fill>
              <border>
                <left style="thin">
                  <color auto="1"/>
                </left>
                <right style="thin">
                  <color auto="1"/>
                </right>
                <top style="thin">
                  <color auto="1"/>
                </top>
                <bottom style="thin">
                  <color auto="1"/>
                </bottom>
              </border>
            </x14:dxf>
          </x14:cfRule>
          <xm:sqref>E12:E14</xm:sqref>
        </x14:conditionalFormatting>
        <x14:conditionalFormatting xmlns:xm="http://schemas.microsoft.com/office/excel/2006/main">
          <x14:cfRule type="expression" priority="9" id="{048574BF-8A72-49AB-B105-B7AF3DD91A8E}">
            <xm:f>$E$15=ListsMP!$A$2</xm:f>
            <x14:dxf>
              <fill>
                <patternFill>
                  <bgColor theme="8" tint="0.79998168889431442"/>
                </patternFill>
              </fill>
              <border>
                <left style="thin">
                  <color auto="1"/>
                </left>
                <right style="thin">
                  <color auto="1"/>
                </right>
                <top style="thin">
                  <color auto="1"/>
                </top>
                <bottom style="thin">
                  <color auto="1"/>
                </bottom>
                <vertical/>
                <horizontal/>
              </border>
            </x14:dxf>
          </x14:cfRule>
          <xm:sqref>E16:E18</xm:sqref>
        </x14:conditionalFormatting>
        <x14:conditionalFormatting xmlns:xm="http://schemas.microsoft.com/office/excel/2006/main">
          <x14:cfRule type="expression" priority="12" id="{A1F7D93E-B35C-40DC-B152-27827589961E}">
            <xm:f>$E$19=ListsMP!$A$2</xm:f>
            <x14:dxf>
              <fill>
                <patternFill>
                  <bgColor rgb="FFEAF3FA"/>
                </patternFill>
              </fill>
              <border>
                <left style="thin">
                  <color auto="1"/>
                </left>
                <right style="thin">
                  <color auto="1"/>
                </right>
                <top style="thin">
                  <color auto="1"/>
                </top>
                <bottom style="thin">
                  <color auto="1"/>
                </bottom>
              </border>
            </x14:dxf>
          </x14:cfRule>
          <xm:sqref>E20:E23</xm:sqref>
        </x14:conditionalFormatting>
        <x14:conditionalFormatting xmlns:xm="http://schemas.microsoft.com/office/excel/2006/main">
          <x14:cfRule type="expression" priority="5" id="{58392BB9-0062-4E08-9202-C7071103C8BE}">
            <xm:f>$C$28=ListsMP!$C$4</xm:f>
            <x14:dxf>
              <fill>
                <patternFill>
                  <bgColor rgb="FF7030A0"/>
                </patternFill>
              </fill>
            </x14:dxf>
          </x14:cfRule>
          <xm:sqref>E28</xm:sqref>
        </x14:conditionalFormatting>
        <x14:conditionalFormatting xmlns:xm="http://schemas.microsoft.com/office/excel/2006/main">
          <x14:cfRule type="expression" priority="4" id="{CBEC038F-75A3-4966-BB2F-6C7945670AEF}">
            <xm:f>$C$28=ListsMP!$C$2</xm:f>
            <x14:dxf>
              <fill>
                <patternFill>
                  <bgColor rgb="FF7030A0"/>
                </patternFill>
              </fill>
            </x14:dxf>
          </x14:cfRule>
          <xm:sqref>E29</xm:sqref>
        </x14:conditionalFormatting>
        <x14:conditionalFormatting xmlns:xm="http://schemas.microsoft.com/office/excel/2006/main">
          <x14:cfRule type="expression" priority="3" id="{4E6931FA-DDA0-4CE0-8A4F-5FC77E7FA910}">
            <xm:f>$C$28=ListsMP!$C$5</xm:f>
            <x14:dxf>
              <fill>
                <patternFill>
                  <bgColor rgb="FF7030A0"/>
                </patternFill>
              </fill>
            </x14:dxf>
          </x14:cfRule>
          <xm:sqref>E30</xm:sqref>
        </x14:conditionalFormatting>
        <x14:conditionalFormatting xmlns:xm="http://schemas.microsoft.com/office/excel/2006/main">
          <x14:cfRule type="expression" priority="2" id="{A40D3637-4EF1-4BF4-A230-AFBA43A0282D}">
            <xm:f>$C$28=ListsMP!$C$3</xm:f>
            <x14:dxf>
              <fill>
                <patternFill>
                  <bgColor rgb="FF7030A0"/>
                </patternFill>
              </fill>
            </x14:dxf>
          </x14:cfRule>
          <xm:sqref>E31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C087A6F-391F-4A66-A3D4-C333AC90CD96}">
          <x14:formula1>
            <xm:f>ListsMP!$A$2:$A$4</xm:f>
          </x14:formula1>
          <xm:sqref>E25:E26 E4:E23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1ED27-E2A9-43E8-B196-1A4038460F5C}">
  <sheetPr>
    <tabColor theme="5"/>
  </sheetPr>
  <dimension ref="A1:G24"/>
  <sheetViews>
    <sheetView workbookViewId="0">
      <selection activeCell="C13" sqref="C13"/>
    </sheetView>
  </sheetViews>
  <sheetFormatPr defaultColWidth="8.7109375" defaultRowHeight="15" x14ac:dyDescent="0.25"/>
  <cols>
    <col min="1" max="2" width="8.7109375" style="78"/>
    <col min="3" max="3" width="35.140625" style="78" bestFit="1" customWidth="1"/>
    <col min="4" max="4" width="8.7109375" style="78"/>
    <col min="5" max="5" width="76.85546875" style="78" bestFit="1" customWidth="1"/>
    <col min="6" max="6" width="8.7109375" style="78"/>
    <col min="7" max="7" width="46.85546875" style="78" customWidth="1"/>
    <col min="8" max="16384" width="8.7109375" style="78"/>
  </cols>
  <sheetData>
    <row r="1" spans="1:7" x14ac:dyDescent="0.25">
      <c r="A1" s="77" t="s">
        <v>59</v>
      </c>
      <c r="C1" s="77" t="s">
        <v>60</v>
      </c>
      <c r="E1" s="77" t="s">
        <v>58</v>
      </c>
      <c r="G1" s="77" t="s">
        <v>61</v>
      </c>
    </row>
    <row r="2" spans="1:7" ht="120" x14ac:dyDescent="0.25">
      <c r="A2" s="78" t="s">
        <v>55</v>
      </c>
      <c r="C2" s="80" t="s">
        <v>0</v>
      </c>
      <c r="E2" s="79" t="s">
        <v>154</v>
      </c>
      <c r="G2" s="88" t="s">
        <v>155</v>
      </c>
    </row>
    <row r="3" spans="1:7" ht="30" x14ac:dyDescent="0.25">
      <c r="A3" s="78" t="s">
        <v>56</v>
      </c>
      <c r="C3" s="80" t="s">
        <v>3</v>
      </c>
      <c r="E3" s="79"/>
      <c r="G3" s="88"/>
    </row>
    <row r="4" spans="1:7" ht="45" x14ac:dyDescent="0.25">
      <c r="C4" s="80" t="s">
        <v>5</v>
      </c>
      <c r="E4" s="88" t="s">
        <v>156</v>
      </c>
      <c r="G4" s="88" t="s">
        <v>156</v>
      </c>
    </row>
    <row r="5" spans="1:7" ht="30" x14ac:dyDescent="0.25">
      <c r="C5" s="80" t="s">
        <v>7</v>
      </c>
      <c r="E5" s="88" t="s">
        <v>63</v>
      </c>
      <c r="G5" s="88" t="s">
        <v>63</v>
      </c>
    </row>
    <row r="6" spans="1:7" ht="45" x14ac:dyDescent="0.25">
      <c r="C6" s="80" t="s">
        <v>8</v>
      </c>
      <c r="E6" s="88" t="s">
        <v>64</v>
      </c>
      <c r="G6" s="88" t="s">
        <v>64</v>
      </c>
    </row>
    <row r="7" spans="1:7" ht="45" x14ac:dyDescent="0.25">
      <c r="E7" s="79"/>
      <c r="G7" s="88" t="s">
        <v>65</v>
      </c>
    </row>
    <row r="8" spans="1:7" ht="30" x14ac:dyDescent="0.25">
      <c r="E8" s="88" t="s">
        <v>157</v>
      </c>
      <c r="G8" s="88"/>
    </row>
    <row r="9" spans="1:7" x14ac:dyDescent="0.25">
      <c r="E9" s="79"/>
      <c r="G9" s="88"/>
    </row>
    <row r="12" spans="1:7" x14ac:dyDescent="0.25">
      <c r="E12" s="80" t="s">
        <v>66</v>
      </c>
    </row>
    <row r="13" spans="1:7" ht="240" x14ac:dyDescent="0.25">
      <c r="E13" s="81" t="s">
        <v>74</v>
      </c>
    </row>
    <row r="16" spans="1:7" x14ac:dyDescent="0.25">
      <c r="E16" s="80" t="s">
        <v>67</v>
      </c>
    </row>
    <row r="17" spans="5:5" ht="225" x14ac:dyDescent="0.25">
      <c r="E17" s="81" t="s">
        <v>75</v>
      </c>
    </row>
    <row r="20" spans="5:5" x14ac:dyDescent="0.25">
      <c r="E20" s="80" t="s">
        <v>68</v>
      </c>
    </row>
    <row r="21" spans="5:5" ht="30" x14ac:dyDescent="0.25">
      <c r="E21" s="81" t="s">
        <v>73</v>
      </c>
    </row>
    <row r="23" spans="5:5" x14ac:dyDescent="0.25">
      <c r="E23" s="78" t="s">
        <v>69</v>
      </c>
    </row>
    <row r="24" spans="5:5" ht="30" x14ac:dyDescent="0.25">
      <c r="E24" s="82" t="s">
        <v>72</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69D9E-9EF1-479F-B812-4A8BB9B35194}">
  <sheetPr>
    <tabColor theme="7" tint="0.79998168889431442"/>
  </sheetPr>
  <dimension ref="A1:M69"/>
  <sheetViews>
    <sheetView zoomScaleNormal="100" workbookViewId="0">
      <pane ySplit="3" topLeftCell="A4" activePane="bottomLeft" state="frozen"/>
      <selection pane="bottomLeft" activeCell="H3" sqref="H3"/>
    </sheetView>
  </sheetViews>
  <sheetFormatPr defaultColWidth="8.7109375" defaultRowHeight="18.75" x14ac:dyDescent="0.25"/>
  <cols>
    <col min="1" max="1" width="6.42578125" style="24" customWidth="1"/>
    <col min="2" max="3" width="8.7109375" style="24" hidden="1" customWidth="1"/>
    <col min="4" max="4" width="81.28515625" style="25" bestFit="1" customWidth="1"/>
    <col min="5" max="5" width="1.7109375" style="25" customWidth="1"/>
    <col min="6" max="6" width="54.28515625" style="25" customWidth="1"/>
    <col min="7" max="7" width="1.85546875" style="25" customWidth="1"/>
    <col min="8" max="8" width="16.140625" style="24" customWidth="1"/>
    <col min="9" max="9" width="43.42578125" style="24" customWidth="1"/>
    <col min="10" max="10" width="1.28515625" style="24" customWidth="1"/>
    <col min="11" max="11" width="65" style="24" bestFit="1" customWidth="1"/>
    <col min="12" max="12" width="1.28515625" style="24" customWidth="1"/>
    <col min="13" max="13" width="75.28515625" style="24" bestFit="1" customWidth="1"/>
    <col min="14" max="14" width="36" style="24" bestFit="1" customWidth="1"/>
    <col min="15" max="15" width="31.42578125" style="24" customWidth="1"/>
    <col min="16" max="16" width="44.7109375" style="24" customWidth="1"/>
    <col min="17" max="16384" width="8.7109375" style="24"/>
  </cols>
  <sheetData>
    <row r="1" spans="1:8" ht="26.25" x14ac:dyDescent="0.25">
      <c r="A1" s="23" t="s">
        <v>9</v>
      </c>
    </row>
    <row r="2" spans="1:8" ht="6" customHeight="1" x14ac:dyDescent="0.25"/>
    <row r="3" spans="1:8" ht="56.25" x14ac:dyDescent="0.25">
      <c r="D3" s="100" t="s">
        <v>70</v>
      </c>
      <c r="E3" s="100"/>
      <c r="F3" s="100"/>
      <c r="G3" s="40"/>
      <c r="H3" s="21" t="s">
        <v>71</v>
      </c>
    </row>
    <row r="4" spans="1:8" x14ac:dyDescent="0.25">
      <c r="B4" s="26">
        <f>IF(AND(C4=1,SUM(C23:C32)&gt;0,SUM(C6:C21)=0),3,0)</f>
        <v>0</v>
      </c>
      <c r="C4" s="26" t="str">
        <f>IF(H4=ListsApdr!$A$2,1,"")</f>
        <v/>
      </c>
      <c r="D4" s="97" t="s">
        <v>11</v>
      </c>
      <c r="E4" s="97"/>
      <c r="F4" s="97"/>
      <c r="H4" s="9"/>
    </row>
    <row r="5" spans="1:8" x14ac:dyDescent="0.25">
      <c r="B5" s="26">
        <f>IF(AND(C5=1,SUM(C23:C32)&gt;0,SUM(C6:C21)=0),3,0)</f>
        <v>0</v>
      </c>
      <c r="C5" s="26" t="str">
        <f>IF(H5=ListsApdr!$A$2,1,"")</f>
        <v/>
      </c>
      <c r="D5" s="97" t="s">
        <v>12</v>
      </c>
      <c r="E5" s="97"/>
      <c r="F5" s="97"/>
      <c r="H5" s="9"/>
    </row>
    <row r="6" spans="1:8" x14ac:dyDescent="0.25">
      <c r="B6" s="98">
        <f>IF(OR(SUM(C6:C21)&gt;0,AND(SUM(B4:B5)&lt;3,SUM(C4:C5)&gt;0)),1,0)</f>
        <v>0</v>
      </c>
      <c r="C6" s="26" t="str">
        <f>IF(H6=ListsApdr!$A$2,1,"")</f>
        <v/>
      </c>
      <c r="D6" s="97" t="s">
        <v>13</v>
      </c>
      <c r="E6" s="97"/>
      <c r="F6" s="97"/>
      <c r="H6" s="9"/>
    </row>
    <row r="7" spans="1:8" x14ac:dyDescent="0.25">
      <c r="B7" s="98"/>
      <c r="C7" s="26" t="str">
        <f>IF(H7=ListsApdr!$A$2,1,"")</f>
        <v/>
      </c>
      <c r="D7" s="97" t="s">
        <v>14</v>
      </c>
      <c r="E7" s="97"/>
      <c r="F7" s="97"/>
      <c r="H7" s="9"/>
    </row>
    <row r="8" spans="1:8" x14ac:dyDescent="0.25">
      <c r="B8" s="98"/>
      <c r="C8" s="26" t="str">
        <f>IF(H8=ListsApdr!$A$2,1,"")</f>
        <v/>
      </c>
      <c r="D8" s="97" t="s">
        <v>15</v>
      </c>
      <c r="E8" s="97"/>
      <c r="F8" s="97"/>
      <c r="H8" s="9"/>
    </row>
    <row r="9" spans="1:8" x14ac:dyDescent="0.25">
      <c r="B9" s="98"/>
      <c r="C9" s="26" t="str">
        <f>IF(H9=ListsApdr!$A$2,1,"")</f>
        <v/>
      </c>
      <c r="D9" s="97" t="s">
        <v>16</v>
      </c>
      <c r="E9" s="97"/>
      <c r="F9" s="97"/>
      <c r="H9" s="9"/>
    </row>
    <row r="10" spans="1:8" x14ac:dyDescent="0.25">
      <c r="B10" s="98"/>
      <c r="C10" s="26" t="str">
        <f>IF(H10=ListsApdr!$A$2,1,"")</f>
        <v/>
      </c>
      <c r="D10" s="97" t="s">
        <v>17</v>
      </c>
      <c r="E10" s="97"/>
      <c r="F10" s="97"/>
      <c r="H10" s="9"/>
    </row>
    <row r="11" spans="1:8" ht="36" customHeight="1" x14ac:dyDescent="0.25">
      <c r="B11" s="98"/>
      <c r="C11" s="26" t="str">
        <f>IF(H11=ListsApdr!$A$2,1,"")</f>
        <v/>
      </c>
      <c r="D11" s="97" t="s">
        <v>165</v>
      </c>
      <c r="E11" s="97"/>
      <c r="F11" s="97"/>
      <c r="H11" s="9"/>
    </row>
    <row r="12" spans="1:8" ht="35.1" customHeight="1" x14ac:dyDescent="0.25">
      <c r="B12" s="98"/>
      <c r="C12" s="26" t="str">
        <f>IF(H12=ListsApdr!$A$2,1,"")</f>
        <v/>
      </c>
      <c r="D12" s="97" t="s">
        <v>166</v>
      </c>
      <c r="E12" s="97"/>
      <c r="F12" s="97"/>
      <c r="H12" s="9"/>
    </row>
    <row r="13" spans="1:8" x14ac:dyDescent="0.25">
      <c r="B13" s="98"/>
      <c r="C13" s="26" t="str">
        <f>IF(H13=ListsApdr!$A$2,1,"")</f>
        <v/>
      </c>
      <c r="D13" s="97" t="s">
        <v>20</v>
      </c>
      <c r="E13" s="97"/>
      <c r="F13" s="97"/>
      <c r="H13" s="9"/>
    </row>
    <row r="14" spans="1:8" x14ac:dyDescent="0.25">
      <c r="B14" s="98"/>
      <c r="C14" s="26" t="str">
        <f>IF(H14=ListsApdr!$A$2,1,"")</f>
        <v/>
      </c>
      <c r="D14" s="97" t="s">
        <v>21</v>
      </c>
      <c r="E14" s="97"/>
      <c r="F14" s="97"/>
      <c r="H14" s="9"/>
    </row>
    <row r="15" spans="1:8" x14ac:dyDescent="0.25">
      <c r="B15" s="98"/>
      <c r="C15" s="26" t="str">
        <f>IF(H15=ListsApdr!$A$2,1,"")</f>
        <v/>
      </c>
      <c r="D15" s="97" t="s">
        <v>22</v>
      </c>
      <c r="E15" s="97"/>
      <c r="F15" s="97"/>
      <c r="H15" s="9"/>
    </row>
    <row r="16" spans="1:8" x14ac:dyDescent="0.25">
      <c r="B16" s="98"/>
      <c r="C16" s="26" t="str">
        <f>IF(H16=ListsApdr!$A$2,1,"")</f>
        <v/>
      </c>
      <c r="D16" s="97" t="s">
        <v>23</v>
      </c>
      <c r="E16" s="97"/>
      <c r="F16" s="97"/>
      <c r="H16" s="9"/>
    </row>
    <row r="17" spans="2:8" x14ac:dyDescent="0.25">
      <c r="B17" s="98"/>
      <c r="C17" s="26" t="str">
        <f>IF(H17=ListsApdr!$A$2,1,"")</f>
        <v/>
      </c>
      <c r="D17" s="97" t="s">
        <v>24</v>
      </c>
      <c r="E17" s="97"/>
      <c r="F17" s="97"/>
      <c r="H17" s="9"/>
    </row>
    <row r="18" spans="2:8" x14ac:dyDescent="0.25">
      <c r="B18" s="98"/>
      <c r="C18" s="26" t="str">
        <f>IF(H18=ListsApdr!$A$2,1,"")</f>
        <v/>
      </c>
      <c r="D18" s="97" t="s">
        <v>25</v>
      </c>
      <c r="E18" s="97"/>
      <c r="F18" s="97"/>
      <c r="H18" s="9"/>
    </row>
    <row r="19" spans="2:8" x14ac:dyDescent="0.25">
      <c r="B19" s="98"/>
      <c r="C19" s="26" t="str">
        <f>IF(H19=ListsApdr!$A$2,1,"")</f>
        <v/>
      </c>
      <c r="D19" s="97" t="s">
        <v>26</v>
      </c>
      <c r="E19" s="97"/>
      <c r="F19" s="97"/>
      <c r="H19" s="9"/>
    </row>
    <row r="20" spans="2:8" x14ac:dyDescent="0.25">
      <c r="B20" s="98"/>
      <c r="C20" s="26" t="str">
        <f>IF(H20=ListsApdr!$A$2,1,"")</f>
        <v/>
      </c>
      <c r="D20" s="97" t="s">
        <v>27</v>
      </c>
      <c r="E20" s="97"/>
      <c r="F20" s="97"/>
      <c r="H20" s="9"/>
    </row>
    <row r="21" spans="2:8" x14ac:dyDescent="0.25">
      <c r="B21" s="98"/>
      <c r="C21" s="26" t="str">
        <f>IF(H21=ListsApdr!$A$2,1,"")</f>
        <v/>
      </c>
      <c r="D21" s="97" t="s">
        <v>28</v>
      </c>
      <c r="E21" s="97"/>
      <c r="F21" s="97"/>
      <c r="H21" s="9"/>
    </row>
    <row r="22" spans="2:8" ht="8.4499999999999993" customHeight="1" x14ac:dyDescent="0.25">
      <c r="D22" s="8"/>
      <c r="E22" s="8"/>
      <c r="F22" s="8"/>
    </row>
    <row r="23" spans="2:8" ht="47.45" customHeight="1" x14ac:dyDescent="0.25">
      <c r="B23" s="93">
        <f>IF(SUM(C23:C32)&gt;0,1,0)</f>
        <v>0</v>
      </c>
      <c r="C23" s="26" t="str">
        <f>IF(H23=ListsApdr!$A$2,1,"")</f>
        <v/>
      </c>
      <c r="D23" s="97" t="s">
        <v>148</v>
      </c>
      <c r="E23" s="97"/>
      <c r="F23" s="97"/>
      <c r="H23" s="9"/>
    </row>
    <row r="24" spans="2:8" ht="54.6" customHeight="1" x14ac:dyDescent="0.25">
      <c r="B24" s="94"/>
      <c r="C24" s="26" t="str">
        <f>IF(H24=ListsApdr!$A$2,1,"")</f>
        <v/>
      </c>
      <c r="D24" s="97" t="s">
        <v>149</v>
      </c>
      <c r="E24" s="97"/>
      <c r="F24" s="97"/>
      <c r="H24" s="9"/>
    </row>
    <row r="25" spans="2:8" ht="32.1" customHeight="1" x14ac:dyDescent="0.25">
      <c r="B25" s="94"/>
      <c r="C25" s="26" t="str">
        <f>IF(H25=ListsApdr!$A$2,1,"")</f>
        <v/>
      </c>
      <c r="D25" s="97" t="s">
        <v>150</v>
      </c>
      <c r="E25" s="97"/>
      <c r="F25" s="97"/>
      <c r="H25" s="9"/>
    </row>
    <row r="26" spans="2:8" ht="43.5" customHeight="1" x14ac:dyDescent="0.25">
      <c r="B26" s="94"/>
      <c r="C26" s="26" t="str">
        <f>IF(H26=ListsApdr!$A$2,1,"")</f>
        <v/>
      </c>
      <c r="D26" s="97" t="s">
        <v>151</v>
      </c>
      <c r="E26" s="97"/>
      <c r="F26" s="97"/>
      <c r="H26" s="9"/>
    </row>
    <row r="27" spans="2:8" x14ac:dyDescent="0.25">
      <c r="B27" s="94"/>
      <c r="C27" s="26" t="str">
        <f>IF(H27=ListsApdr!$A$2,1,"")</f>
        <v/>
      </c>
      <c r="D27" s="97" t="s">
        <v>32</v>
      </c>
      <c r="E27" s="97"/>
      <c r="F27" s="97"/>
      <c r="H27" s="9"/>
    </row>
    <row r="28" spans="2:8" x14ac:dyDescent="0.25">
      <c r="B28" s="94"/>
      <c r="C28" s="26" t="str">
        <f>IF(H28=ListsApdr!$A$2,1,"")</f>
        <v/>
      </c>
      <c r="D28" s="97" t="s">
        <v>33</v>
      </c>
      <c r="E28" s="97"/>
      <c r="F28" s="97"/>
      <c r="H28" s="9"/>
    </row>
    <row r="29" spans="2:8" x14ac:dyDescent="0.25">
      <c r="B29" s="94"/>
      <c r="C29" s="26" t="str">
        <f>IF(H29=ListsApdr!$A$2,1,"")</f>
        <v/>
      </c>
      <c r="D29" s="97" t="s">
        <v>34</v>
      </c>
      <c r="E29" s="97"/>
      <c r="F29" s="97"/>
      <c r="H29" s="9"/>
    </row>
    <row r="30" spans="2:8" x14ac:dyDescent="0.25">
      <c r="B30" s="94"/>
      <c r="C30" s="26" t="str">
        <f>IF(H30=ListsApdr!$A$2,1,"")</f>
        <v/>
      </c>
      <c r="D30" s="97" t="s">
        <v>35</v>
      </c>
      <c r="E30" s="97"/>
      <c r="F30" s="97"/>
      <c r="H30" s="9"/>
    </row>
    <row r="31" spans="2:8" x14ac:dyDescent="0.25">
      <c r="B31" s="94"/>
      <c r="C31" s="26" t="str">
        <f>IF(H31=ListsApdr!$A$2,1,"")</f>
        <v/>
      </c>
      <c r="D31" s="97" t="s">
        <v>36</v>
      </c>
      <c r="E31" s="97"/>
      <c r="F31" s="97"/>
      <c r="H31" s="9"/>
    </row>
    <row r="32" spans="2:8" x14ac:dyDescent="0.25">
      <c r="B32" s="95"/>
      <c r="C32" s="26" t="str">
        <f>IF(H32=ListsApdr!$A$2,1,"")</f>
        <v/>
      </c>
      <c r="D32" s="97" t="s">
        <v>37</v>
      </c>
      <c r="E32" s="97"/>
      <c r="F32" s="97"/>
      <c r="H32" s="9"/>
    </row>
    <row r="33" spans="2:13" ht="8.4499999999999993" customHeight="1" x14ac:dyDescent="0.25">
      <c r="D33" s="8"/>
      <c r="E33" s="8"/>
      <c r="F33" s="8"/>
    </row>
    <row r="34" spans="2:13" x14ac:dyDescent="0.25">
      <c r="B34" s="26">
        <f>IF(SUM(C34)&gt;0,1,0)</f>
        <v>0</v>
      </c>
      <c r="C34" s="26" t="str">
        <f>IF(H34=ListsApdr!$A$2,1,"")</f>
        <v/>
      </c>
      <c r="D34" s="97" t="s">
        <v>92</v>
      </c>
      <c r="E34" s="97"/>
      <c r="F34" s="97"/>
      <c r="H34" s="9"/>
    </row>
    <row r="35" spans="2:13" ht="8.4499999999999993" customHeight="1" x14ac:dyDescent="0.25">
      <c r="D35" s="8"/>
      <c r="E35" s="8"/>
      <c r="F35" s="8"/>
    </row>
    <row r="36" spans="2:13" x14ac:dyDescent="0.25">
      <c r="B36" s="93">
        <f>IF(SUM(C36:C37)&gt;0,1,0)</f>
        <v>0</v>
      </c>
      <c r="C36" s="26" t="str">
        <f>IF(H36=ListsApdr!$A$2,1,"")</f>
        <v/>
      </c>
      <c r="D36" s="97" t="s">
        <v>96</v>
      </c>
      <c r="E36" s="97"/>
      <c r="F36" s="97"/>
      <c r="H36" s="9"/>
    </row>
    <row r="37" spans="2:13" ht="33" customHeight="1" x14ac:dyDescent="0.25">
      <c r="B37" s="95"/>
      <c r="C37" s="26" t="str">
        <f>IF(H37=ListsApdr!$A$2,1,"")</f>
        <v/>
      </c>
      <c r="D37" s="97" t="s">
        <v>97</v>
      </c>
      <c r="E37" s="97"/>
      <c r="F37" s="97"/>
      <c r="G37" s="28"/>
      <c r="H37" s="9"/>
    </row>
    <row r="38" spans="2:13" ht="8.4499999999999993" customHeight="1" x14ac:dyDescent="0.25">
      <c r="D38" s="8"/>
      <c r="E38" s="8"/>
      <c r="F38" s="8"/>
      <c r="G38" s="28"/>
    </row>
    <row r="39" spans="2:13" ht="108.95" customHeight="1" x14ac:dyDescent="0.25">
      <c r="B39" s="93">
        <f>IF(SUM(C39:C40)&gt;0,1,0)</f>
        <v>0</v>
      </c>
      <c r="C39" s="26" t="str">
        <f>IF(H39=ListsApdr!$A$2,1,"")</f>
        <v/>
      </c>
      <c r="D39" s="97" t="s">
        <v>152</v>
      </c>
      <c r="E39" s="97"/>
      <c r="F39" s="97"/>
      <c r="G39" s="28"/>
      <c r="H39" s="9"/>
    </row>
    <row r="40" spans="2:13" ht="111" customHeight="1" x14ac:dyDescent="0.25">
      <c r="B40" s="95"/>
      <c r="C40" s="26" t="str">
        <f>IF(H40=ListsApdr!$A$2,1,"")</f>
        <v/>
      </c>
      <c r="D40" s="97" t="s">
        <v>153</v>
      </c>
      <c r="E40" s="97"/>
      <c r="F40" s="97"/>
      <c r="G40" s="28"/>
      <c r="H40" s="9"/>
    </row>
    <row r="41" spans="2:13" s="29" customFormat="1" x14ac:dyDescent="0.25">
      <c r="D41" s="30"/>
      <c r="E41" s="30"/>
      <c r="F41" s="30"/>
      <c r="G41" s="30"/>
    </row>
    <row r="42" spans="2:13" ht="36.950000000000003" customHeight="1" x14ac:dyDescent="0.25">
      <c r="D42" s="92" t="str">
        <f>IF(SUM(B6,B23,B34,B36,B39)&gt;1,ListsApdr!C2,"")</f>
        <v/>
      </c>
      <c r="E42" s="92"/>
      <c r="F42" s="92"/>
    </row>
    <row r="43" spans="2:13" x14ac:dyDescent="0.25">
      <c r="D43" s="37" t="s">
        <v>87</v>
      </c>
      <c r="E43" s="40"/>
      <c r="F43" s="37" t="s">
        <v>87</v>
      </c>
      <c r="G43" s="40"/>
      <c r="H43" s="96" t="s">
        <v>87</v>
      </c>
      <c r="I43" s="96"/>
      <c r="J43" s="40"/>
      <c r="K43" s="37" t="s">
        <v>87</v>
      </c>
      <c r="L43" s="40"/>
      <c r="M43" s="37" t="s">
        <v>87</v>
      </c>
    </row>
    <row r="44" spans="2:13" ht="41.1" customHeight="1" x14ac:dyDescent="0.25">
      <c r="D44" s="31" t="s">
        <v>10</v>
      </c>
      <c r="E44" s="32"/>
      <c r="F44" s="31" t="s">
        <v>29</v>
      </c>
      <c r="G44" s="32"/>
      <c r="H44" s="101" t="s">
        <v>78</v>
      </c>
      <c r="I44" s="101"/>
      <c r="J44" s="32"/>
      <c r="K44" s="31" t="s">
        <v>79</v>
      </c>
      <c r="L44" s="32"/>
      <c r="M44" s="31" t="s">
        <v>38</v>
      </c>
    </row>
    <row r="45" spans="2:13" x14ac:dyDescent="0.25">
      <c r="D45" s="37" t="s">
        <v>57</v>
      </c>
      <c r="E45" s="40"/>
      <c r="F45" s="37" t="s">
        <v>57</v>
      </c>
      <c r="G45" s="40"/>
      <c r="H45" s="96" t="s">
        <v>95</v>
      </c>
      <c r="I45" s="96"/>
      <c r="J45" s="40"/>
      <c r="K45" s="37" t="s">
        <v>57</v>
      </c>
      <c r="L45" s="40"/>
      <c r="M45" s="37" t="s">
        <v>57</v>
      </c>
    </row>
    <row r="46" spans="2:13" x14ac:dyDescent="0.25">
      <c r="D46" s="33" t="s">
        <v>11</v>
      </c>
      <c r="F46" s="33" t="s">
        <v>30</v>
      </c>
      <c r="H46" s="102" t="s">
        <v>94</v>
      </c>
      <c r="I46" s="102"/>
      <c r="K46" s="34" t="s">
        <v>104</v>
      </c>
      <c r="M46" s="34" t="s">
        <v>105</v>
      </c>
    </row>
    <row r="47" spans="2:13" x14ac:dyDescent="0.25">
      <c r="D47" s="33" t="s">
        <v>12</v>
      </c>
      <c r="F47" s="33" t="s">
        <v>32</v>
      </c>
      <c r="K47" s="34"/>
    </row>
    <row r="48" spans="2:13" x14ac:dyDescent="0.25">
      <c r="D48" s="33" t="s">
        <v>88</v>
      </c>
      <c r="F48" s="33" t="s">
        <v>33</v>
      </c>
    </row>
    <row r="49" spans="4:13" x14ac:dyDescent="0.25">
      <c r="D49" s="33" t="s">
        <v>14</v>
      </c>
      <c r="F49" s="33" t="s">
        <v>34</v>
      </c>
    </row>
    <row r="50" spans="4:13" x14ac:dyDescent="0.25">
      <c r="D50" s="33" t="s">
        <v>15</v>
      </c>
      <c r="F50" s="33" t="s">
        <v>35</v>
      </c>
    </row>
    <row r="51" spans="4:13" x14ac:dyDescent="0.25">
      <c r="D51" s="33" t="s">
        <v>16</v>
      </c>
      <c r="F51" s="33" t="s">
        <v>36</v>
      </c>
    </row>
    <row r="52" spans="4:13" x14ac:dyDescent="0.25">
      <c r="D52" s="33" t="s">
        <v>17</v>
      </c>
      <c r="F52" s="33" t="s">
        <v>37</v>
      </c>
    </row>
    <row r="53" spans="4:13" ht="56.25" x14ac:dyDescent="0.25">
      <c r="D53" s="33" t="s">
        <v>18</v>
      </c>
      <c r="F53" s="35" t="s">
        <v>11</v>
      </c>
    </row>
    <row r="54" spans="4:13" ht="75" x14ac:dyDescent="0.25">
      <c r="D54" s="33" t="s">
        <v>19</v>
      </c>
      <c r="F54" s="35" t="s">
        <v>12</v>
      </c>
    </row>
    <row r="55" spans="4:13" x14ac:dyDescent="0.25">
      <c r="D55" s="33" t="s">
        <v>89</v>
      </c>
      <c r="F55" s="34"/>
      <c r="G55" s="24"/>
    </row>
    <row r="56" spans="4:13" x14ac:dyDescent="0.25">
      <c r="D56" s="33" t="s">
        <v>21</v>
      </c>
      <c r="F56" s="34"/>
      <c r="G56" s="24"/>
    </row>
    <row r="57" spans="4:13" x14ac:dyDescent="0.25">
      <c r="D57" s="33" t="s">
        <v>22</v>
      </c>
      <c r="F57" s="34"/>
      <c r="G57" s="24"/>
    </row>
    <row r="58" spans="4:13" x14ac:dyDescent="0.25">
      <c r="D58" s="33" t="s">
        <v>23</v>
      </c>
      <c r="F58" s="34"/>
      <c r="G58" s="24"/>
    </row>
    <row r="59" spans="4:13" x14ac:dyDescent="0.25">
      <c r="D59" s="33" t="s">
        <v>24</v>
      </c>
      <c r="F59" s="34"/>
      <c r="G59" s="24"/>
    </row>
    <row r="60" spans="4:13" x14ac:dyDescent="0.25">
      <c r="D60" s="33" t="s">
        <v>25</v>
      </c>
      <c r="F60" s="34"/>
      <c r="G60" s="24"/>
    </row>
    <row r="61" spans="4:13" x14ac:dyDescent="0.25">
      <c r="D61" s="33" t="s">
        <v>26</v>
      </c>
      <c r="F61" s="34"/>
      <c r="G61" s="24"/>
    </row>
    <row r="62" spans="4:13" x14ac:dyDescent="0.25">
      <c r="D62" s="33" t="s">
        <v>27</v>
      </c>
      <c r="F62" s="34"/>
      <c r="G62" s="24"/>
    </row>
    <row r="63" spans="4:13" x14ac:dyDescent="0.25">
      <c r="D63" s="33" t="s">
        <v>90</v>
      </c>
      <c r="F63" s="34"/>
      <c r="G63" s="24"/>
    </row>
    <row r="64" spans="4:13" x14ac:dyDescent="0.25">
      <c r="F64" s="37" t="s">
        <v>91</v>
      </c>
      <c r="G64" s="40"/>
      <c r="H64" s="96" t="s">
        <v>91</v>
      </c>
      <c r="I64" s="96"/>
      <c r="J64" s="40"/>
      <c r="K64" s="36" t="s">
        <v>98</v>
      </c>
      <c r="M64" s="37" t="s">
        <v>91</v>
      </c>
    </row>
    <row r="65" spans="4:13" ht="279.60000000000002" customHeight="1" x14ac:dyDescent="0.25">
      <c r="F65" s="33" t="s">
        <v>31</v>
      </c>
      <c r="H65" s="96" t="s">
        <v>93</v>
      </c>
      <c r="I65" s="96"/>
      <c r="J65" s="25"/>
      <c r="K65" s="31" t="s">
        <v>99</v>
      </c>
      <c r="M65" s="33" t="s">
        <v>93</v>
      </c>
    </row>
    <row r="66" spans="4:13" x14ac:dyDescent="0.25">
      <c r="F66" s="24"/>
      <c r="G66" s="24"/>
    </row>
    <row r="67" spans="4:13" x14ac:dyDescent="0.25">
      <c r="D67" s="20" t="s">
        <v>77</v>
      </c>
      <c r="F67" s="20" t="s">
        <v>77</v>
      </c>
      <c r="G67" s="24"/>
      <c r="H67" s="99" t="s">
        <v>77</v>
      </c>
      <c r="I67" s="99"/>
      <c r="K67" s="38" t="s">
        <v>77</v>
      </c>
      <c r="L67" s="39"/>
      <c r="M67" s="38" t="s">
        <v>77</v>
      </c>
    </row>
    <row r="68" spans="4:13" x14ac:dyDescent="0.25">
      <c r="F68" s="24"/>
      <c r="G68" s="24"/>
    </row>
    <row r="69" spans="4:13" x14ac:dyDescent="0.25">
      <c r="F69" s="24"/>
      <c r="G69" s="24"/>
    </row>
  </sheetData>
  <sheetProtection sheet="1" objects="1" scenarios="1"/>
  <mergeCells count="46">
    <mergeCell ref="D14:F14"/>
    <mergeCell ref="D9:F9"/>
    <mergeCell ref="D10:F10"/>
    <mergeCell ref="D11:F11"/>
    <mergeCell ref="D12:F12"/>
    <mergeCell ref="D13:F13"/>
    <mergeCell ref="D4:F4"/>
    <mergeCell ref="D5:F5"/>
    <mergeCell ref="D6:F6"/>
    <mergeCell ref="D7:F7"/>
    <mergeCell ref="D8:F8"/>
    <mergeCell ref="D15:F15"/>
    <mergeCell ref="D16:F16"/>
    <mergeCell ref="D17:F17"/>
    <mergeCell ref="D18:F18"/>
    <mergeCell ref="D19:F19"/>
    <mergeCell ref="D20:F20"/>
    <mergeCell ref="D21:F21"/>
    <mergeCell ref="D23:F23"/>
    <mergeCell ref="D24:F24"/>
    <mergeCell ref="D25:F25"/>
    <mergeCell ref="H65:I65"/>
    <mergeCell ref="B6:B21"/>
    <mergeCell ref="H67:I67"/>
    <mergeCell ref="D3:F3"/>
    <mergeCell ref="H43:I43"/>
    <mergeCell ref="H44:I44"/>
    <mergeCell ref="H45:I45"/>
    <mergeCell ref="H46:I46"/>
    <mergeCell ref="D36:F36"/>
    <mergeCell ref="D37:F37"/>
    <mergeCell ref="D39:F39"/>
    <mergeCell ref="D40:F40"/>
    <mergeCell ref="D31:F31"/>
    <mergeCell ref="D32:F32"/>
    <mergeCell ref="D34:F34"/>
    <mergeCell ref="D26:F26"/>
    <mergeCell ref="D42:F42"/>
    <mergeCell ref="B23:B32"/>
    <mergeCell ref="B36:B37"/>
    <mergeCell ref="B39:B40"/>
    <mergeCell ref="H64:I64"/>
    <mergeCell ref="D27:F27"/>
    <mergeCell ref="D28:F28"/>
    <mergeCell ref="D29:F29"/>
    <mergeCell ref="D30:F30"/>
  </mergeCells>
  <conditionalFormatting sqref="D43 D45">
    <cfRule type="expression" dxfId="65" priority="9">
      <formula>$B$6=1</formula>
    </cfRule>
  </conditionalFormatting>
  <conditionalFormatting sqref="D44">
    <cfRule type="expression" dxfId="64" priority="10">
      <formula>$B$6=1</formula>
    </cfRule>
  </conditionalFormatting>
  <conditionalFormatting sqref="D46">
    <cfRule type="expression" dxfId="63" priority="33">
      <formula>$B$4+$C$4=1</formula>
    </cfRule>
  </conditionalFormatting>
  <conditionalFormatting sqref="D47">
    <cfRule type="expression" dxfId="62" priority="32">
      <formula>$B$5+$C$5=1</formula>
    </cfRule>
  </conditionalFormatting>
  <conditionalFormatting sqref="D48">
    <cfRule type="expression" dxfId="61" priority="26">
      <formula>$C$6=1</formula>
    </cfRule>
  </conditionalFormatting>
  <conditionalFormatting sqref="D49">
    <cfRule type="expression" dxfId="60" priority="25">
      <formula>$C$7=1</formula>
    </cfRule>
  </conditionalFormatting>
  <conditionalFormatting sqref="D50">
    <cfRule type="expression" dxfId="59" priority="24">
      <formula>$C$8=1</formula>
    </cfRule>
  </conditionalFormatting>
  <conditionalFormatting sqref="D51">
    <cfRule type="expression" dxfId="58" priority="23">
      <formula>$C$9=1</formula>
    </cfRule>
  </conditionalFormatting>
  <conditionalFormatting sqref="D52">
    <cfRule type="expression" dxfId="57" priority="22">
      <formula>$C$10=1</formula>
    </cfRule>
  </conditionalFormatting>
  <conditionalFormatting sqref="D53">
    <cfRule type="expression" dxfId="56" priority="21">
      <formula>$C$11=1</formula>
    </cfRule>
  </conditionalFormatting>
  <conditionalFormatting sqref="D54">
    <cfRule type="expression" dxfId="55" priority="20">
      <formula>$C$12=1</formula>
    </cfRule>
  </conditionalFormatting>
  <conditionalFormatting sqref="D55">
    <cfRule type="expression" dxfId="54" priority="19">
      <formula>$C$13=1</formula>
    </cfRule>
  </conditionalFormatting>
  <conditionalFormatting sqref="D56">
    <cfRule type="expression" dxfId="53" priority="18">
      <formula>$C$14=1</formula>
    </cfRule>
  </conditionalFormatting>
  <conditionalFormatting sqref="D57">
    <cfRule type="expression" dxfId="52" priority="17">
      <formula>$C$15=1</formula>
    </cfRule>
  </conditionalFormatting>
  <conditionalFormatting sqref="D58">
    <cfRule type="expression" dxfId="51" priority="16">
      <formula>$C$16=1</formula>
    </cfRule>
  </conditionalFormatting>
  <conditionalFormatting sqref="D59">
    <cfRule type="expression" dxfId="50" priority="15">
      <formula>$C$17=1</formula>
    </cfRule>
  </conditionalFormatting>
  <conditionalFormatting sqref="D60">
    <cfRule type="expression" dxfId="49" priority="14">
      <formula>$C$18=1</formula>
    </cfRule>
  </conditionalFormatting>
  <conditionalFormatting sqref="D61">
    <cfRule type="expression" dxfId="48" priority="13">
      <formula>$C$19=1</formula>
    </cfRule>
  </conditionalFormatting>
  <conditionalFormatting sqref="D62">
    <cfRule type="expression" dxfId="47" priority="12">
      <formula>$C$20=1</formula>
    </cfRule>
  </conditionalFormatting>
  <conditionalFormatting sqref="D63">
    <cfRule type="expression" dxfId="46" priority="11">
      <formula>$C$21=1</formula>
    </cfRule>
  </conditionalFormatting>
  <conditionalFormatting sqref="D67">
    <cfRule type="expression" dxfId="45" priority="8">
      <formula>$B$6=1</formula>
    </cfRule>
  </conditionalFormatting>
  <conditionalFormatting sqref="F43 F45 F67">
    <cfRule type="expression" dxfId="43" priority="29">
      <formula>SUM($C$23:$C$32)&gt;0</formula>
    </cfRule>
  </conditionalFormatting>
  <conditionalFormatting sqref="F44">
    <cfRule type="expression" dxfId="42" priority="30">
      <formula>SUM($C$23:$C$32)&gt;0</formula>
    </cfRule>
  </conditionalFormatting>
  <conditionalFormatting sqref="F46">
    <cfRule type="expression" dxfId="41" priority="48">
      <formula>SUM($C$23:$C$26)&gt;0</formula>
    </cfRule>
  </conditionalFormatting>
  <conditionalFormatting sqref="F47">
    <cfRule type="expression" dxfId="40" priority="47">
      <formula>$C$27=1</formula>
    </cfRule>
  </conditionalFormatting>
  <conditionalFormatting sqref="F48">
    <cfRule type="expression" dxfId="39" priority="46">
      <formula>$C$28=1</formula>
    </cfRule>
  </conditionalFormatting>
  <conditionalFormatting sqref="F49">
    <cfRule type="expression" dxfId="38" priority="45">
      <formula>$C$29=1</formula>
    </cfRule>
  </conditionalFormatting>
  <conditionalFormatting sqref="F50">
    <cfRule type="expression" dxfId="37" priority="44">
      <formula>$C$30=1</formula>
    </cfRule>
  </conditionalFormatting>
  <conditionalFormatting sqref="F51">
    <cfRule type="expression" dxfId="36" priority="43">
      <formula>$C$31=1</formula>
    </cfRule>
  </conditionalFormatting>
  <conditionalFormatting sqref="F52">
    <cfRule type="expression" dxfId="35" priority="42">
      <formula>$C$32=1</formula>
    </cfRule>
  </conditionalFormatting>
  <conditionalFormatting sqref="F53">
    <cfRule type="expression" dxfId="34" priority="35">
      <formula>AND($C$4=1,$B$23=1)</formula>
    </cfRule>
    <cfRule type="expression" dxfId="33" priority="1">
      <formula>$B$4=3</formula>
    </cfRule>
  </conditionalFormatting>
  <conditionalFormatting sqref="F54">
    <cfRule type="expression" dxfId="32" priority="36">
      <formula>AND($C$5=1,$B$23=1)</formula>
    </cfRule>
    <cfRule type="expression" dxfId="31" priority="2">
      <formula>$B$5=3</formula>
    </cfRule>
  </conditionalFormatting>
  <conditionalFormatting sqref="F64">
    <cfRule type="expression" dxfId="30" priority="28">
      <formula>SUM($C$23:$C$26)&gt;0</formula>
    </cfRule>
  </conditionalFormatting>
  <conditionalFormatting sqref="F65">
    <cfRule type="expression" dxfId="29" priority="27">
      <formula>SUM($C$23:$C$26)&gt;0</formula>
    </cfRule>
  </conditionalFormatting>
  <conditionalFormatting sqref="H43 H45 H64 H67">
    <cfRule type="expression" dxfId="26" priority="40">
      <formula>$C$34=1</formula>
    </cfRule>
  </conditionalFormatting>
  <conditionalFormatting sqref="H44 H46 H65">
    <cfRule type="expression" dxfId="25" priority="41">
      <formula>$C$34=1</formula>
    </cfRule>
  </conditionalFormatting>
  <conditionalFormatting sqref="K43 K45 K67">
    <cfRule type="expression" dxfId="24" priority="6">
      <formula>SUM($C$36:$C$37)&gt;0</formula>
    </cfRule>
  </conditionalFormatting>
  <conditionalFormatting sqref="K44 K46">
    <cfRule type="expression" dxfId="23" priority="7">
      <formula>SUM($C$36:$C$37)&gt;0</formula>
    </cfRule>
  </conditionalFormatting>
  <conditionalFormatting sqref="K64">
    <cfRule type="expression" dxfId="22" priority="5">
      <formula>$C$37=1</formula>
    </cfRule>
  </conditionalFormatting>
  <conditionalFormatting sqref="K65">
    <cfRule type="expression" dxfId="21" priority="4">
      <formula>$C$37=1</formula>
    </cfRule>
  </conditionalFormatting>
  <conditionalFormatting sqref="M43 M45 M64 M67">
    <cfRule type="expression" dxfId="20" priority="38">
      <formula>SUM($C$39:$C$40)&gt;0</formula>
    </cfRule>
  </conditionalFormatting>
  <conditionalFormatting sqref="M44 M46 M65">
    <cfRule type="expression" dxfId="19" priority="39">
      <formula>SUM($C$39:$C$40)&gt;0</formula>
    </cfRule>
  </conditionalFormatting>
  <hyperlinks>
    <hyperlink ref="D67" r:id="rId1" xr:uid="{F731EB5E-4F8B-46DD-90FD-64399B235AF0}"/>
    <hyperlink ref="F67" r:id="rId2" xr:uid="{74243BEA-E307-4313-B269-3B8963591607}"/>
    <hyperlink ref="H67" r:id="rId3" xr:uid="{3EB80E43-12C8-4E37-965B-5BE4BAC09258}"/>
    <hyperlink ref="K67" r:id="rId4" xr:uid="{EF2974F8-2022-4764-AF79-6F8D12F33E04}"/>
    <hyperlink ref="M67" r:id="rId5" xr:uid="{E501B9C7-BE7C-45EF-AC67-46268FF283FA}"/>
  </hyperlinks>
  <pageMargins left="0.7" right="0.7" top="0.75" bottom="0.75" header="0.3" footer="0.3"/>
  <legacyDrawing r:id="rId6"/>
  <extLst>
    <ext xmlns:x14="http://schemas.microsoft.com/office/spreadsheetml/2009/9/main" uri="{78C0D931-6437-407d-A8EE-F0AAD7539E65}">
      <x14:conditionalFormattings>
        <x14:conditionalFormatting xmlns:xm="http://schemas.microsoft.com/office/excel/2006/main">
          <x14:cfRule type="cellIs" priority="3" operator="equal" id="{64B047C2-0739-422F-A1AD-B4C14D8D49AC}">
            <xm:f>ListsApdr!$C$2</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D42:F42</xm:sqref>
        </x14:conditionalFormatting>
        <x14:conditionalFormatting xmlns:xm="http://schemas.microsoft.com/office/excel/2006/main">
          <x14:cfRule type="cellIs" priority="52" operator="equal" id="{FD68C5C8-1EC4-4F0D-B46F-2678ABC3D21C}">
            <xm:f>ListsMP!$A$2</xm:f>
            <x14:dxf>
              <fill>
                <patternFill>
                  <bgColor theme="9" tint="0.79998168889431442"/>
                </patternFill>
              </fill>
            </x14:dxf>
          </x14:cfRule>
          <x14:cfRule type="cellIs" priority="51" operator="equal" id="{C6B8ECBB-2884-4D5A-A137-A4DD34BDF604}">
            <xm:f>ListsMP!$A$3</xm:f>
            <x14:dxf>
              <fill>
                <patternFill>
                  <bgColor theme="5" tint="0.79998168889431442"/>
                </patternFill>
              </fill>
            </x14:dxf>
          </x14:cfRule>
          <xm:sqref>H4:H21 D4:D40 H23:H32 H34 H36:H37 H39:H40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D33EA70-E558-42EB-A3DD-383AC4A97D72}">
          <x14:formula1>
            <xm:f>ListsApdr!$A$2:$A$3</xm:f>
          </x14:formula1>
          <xm:sqref>H39:H40 H4:H21 H34 H36:H37 H23:H32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46610-6A54-415B-9969-7A55D33C5038}">
  <sheetPr>
    <tabColor theme="5"/>
  </sheetPr>
  <dimension ref="A1:C3"/>
  <sheetViews>
    <sheetView workbookViewId="0">
      <selection activeCell="F32" sqref="F32"/>
    </sheetView>
  </sheetViews>
  <sheetFormatPr defaultColWidth="8.7109375" defaultRowHeight="15" x14ac:dyDescent="0.25"/>
  <cols>
    <col min="1" max="16384" width="8.7109375" style="78"/>
  </cols>
  <sheetData>
    <row r="1" spans="1:3" x14ac:dyDescent="0.25">
      <c r="A1" s="77" t="s">
        <v>59</v>
      </c>
      <c r="C1" s="77" t="s">
        <v>102</v>
      </c>
    </row>
    <row r="2" spans="1:3" x14ac:dyDescent="0.25">
      <c r="A2" s="78" t="s">
        <v>55</v>
      </c>
      <c r="C2" s="78" t="s">
        <v>103</v>
      </c>
    </row>
    <row r="3" spans="1:3" x14ac:dyDescent="0.25">
      <c r="A3" s="78" t="s">
        <v>56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3CA06-BBC9-4623-AA1B-1B25600B4B3A}">
  <sheetPr>
    <tabColor theme="7" tint="0.79998168889431442"/>
  </sheetPr>
  <dimension ref="A1:G19"/>
  <sheetViews>
    <sheetView workbookViewId="0">
      <selection activeCell="B2" sqref="B2"/>
    </sheetView>
  </sheetViews>
  <sheetFormatPr defaultColWidth="8.7109375" defaultRowHeight="18.75" x14ac:dyDescent="0.4"/>
  <cols>
    <col min="1" max="1" width="2.85546875" style="48" customWidth="1"/>
    <col min="2" max="2" width="50" style="48" customWidth="1"/>
    <col min="3" max="3" width="1.7109375" style="42" customWidth="1"/>
    <col min="4" max="4" width="15.28515625" style="42" bestFit="1" customWidth="1"/>
    <col min="5" max="5" width="1.7109375" style="42" customWidth="1"/>
    <col min="6" max="6" width="58.5703125" style="42" customWidth="1"/>
    <col min="7" max="16384" width="8.7109375" style="42"/>
  </cols>
  <sheetData>
    <row r="1" spans="1:7" x14ac:dyDescent="0.4">
      <c r="A1" s="41"/>
      <c r="B1" s="21" t="s">
        <v>100</v>
      </c>
    </row>
    <row r="2" spans="1:7" ht="37.5" x14ac:dyDescent="0.4">
      <c r="A2" s="43"/>
      <c r="B2" s="9" t="s">
        <v>85</v>
      </c>
    </row>
    <row r="3" spans="1:7" s="18" customFormat="1" x14ac:dyDescent="0.4">
      <c r="A3" s="44"/>
      <c r="B3" s="45"/>
      <c r="D3" s="46"/>
    </row>
    <row r="4" spans="1:7" x14ac:dyDescent="0.4">
      <c r="A4" s="43"/>
      <c r="B4" s="22" t="s">
        <v>57</v>
      </c>
      <c r="C4" s="5"/>
      <c r="D4" s="3"/>
      <c r="E4" s="4"/>
      <c r="F4" s="22" t="s">
        <v>62</v>
      </c>
      <c r="G4" s="2"/>
    </row>
    <row r="5" spans="1:7" ht="153" customHeight="1" x14ac:dyDescent="0.4">
      <c r="A5" s="43"/>
      <c r="B5" s="103" t="str">
        <f>IF(B2=ListsBank!A2,ListsBank!B2,IF(B2=ListsBank!A3,ListsBank!B3,""))</f>
        <v>Kredītiestāde</v>
      </c>
      <c r="D5" s="47" t="s">
        <v>77</v>
      </c>
      <c r="F5" s="105" t="str">
        <f>IF(B2=ListsBank!A2,ListsBank!D2,IF(B2=ListsBank!A3,ListsBank!F2,""))</f>
        <v>(a) noguldījumu un citu atmaksājamo līdzekļu piesaistīšana;
(b) kreditēšana;
(c) finanšu līzings;
(d) maksājumu pakalpojumi;
(e) ar maksājumu pakalpojumu sniegšanu nesaistītu bezskaidras naudas maksāšanas līdzekļu izlaišana un apkalpošana;
(f) tirdzniecība savā vai klienta vārdā ar valūtu vai finanšu instrumentiem;
(g) uzticības operācijas (trasts);
(h) ieguldījumu pakalpojumu un ieguldījumu blakuspakalpojumu sniegšana;
(i) galvojumu un citu tādu saistību aktu izsniegšana, ar kuriem uzņemts pienākums atbildēt kreditoram par trešās personas parādu;
(j) vērtību glabāšana;
(k) konsultācijas klientiem finansiāla rakstura jautājumos;
(l) tādas informācijas sniegšana, kas saistīta ar klienta parādu saistību kārtošanu;
(m) citi darījumi, kuri pēc būtības ir līdzīgi iepriekšminētajiem finanšu pakalpojumiem;
(n) elektroniskās naudas emisija</v>
      </c>
    </row>
    <row r="6" spans="1:7" ht="153" customHeight="1" x14ac:dyDescent="0.4">
      <c r="A6" s="43"/>
      <c r="B6" s="103"/>
      <c r="D6" s="47" t="s">
        <v>77</v>
      </c>
      <c r="F6" s="105"/>
    </row>
    <row r="7" spans="1:7" x14ac:dyDescent="0.4">
      <c r="B7" s="49"/>
      <c r="D7" s="50"/>
    </row>
    <row r="8" spans="1:7" x14ac:dyDescent="0.4">
      <c r="A8" s="43"/>
      <c r="B8" s="51"/>
      <c r="D8" s="50"/>
    </row>
    <row r="9" spans="1:7" x14ac:dyDescent="0.4">
      <c r="A9" s="43"/>
      <c r="B9" s="52"/>
      <c r="D9" s="50"/>
    </row>
    <row r="10" spans="1:7" x14ac:dyDescent="0.4">
      <c r="A10" s="43"/>
    </row>
    <row r="11" spans="1:7" x14ac:dyDescent="0.4">
      <c r="A11" s="43"/>
    </row>
    <row r="12" spans="1:7" x14ac:dyDescent="0.4">
      <c r="A12" s="43"/>
      <c r="B12" s="53"/>
    </row>
    <row r="13" spans="1:7" x14ac:dyDescent="0.4">
      <c r="A13" s="43"/>
      <c r="B13" s="53"/>
    </row>
    <row r="14" spans="1:7" x14ac:dyDescent="0.4">
      <c r="A14" s="43"/>
      <c r="B14" s="53"/>
    </row>
    <row r="15" spans="1:7" x14ac:dyDescent="0.4">
      <c r="A15" s="43"/>
      <c r="B15" s="53"/>
    </row>
    <row r="16" spans="1:7" x14ac:dyDescent="0.4">
      <c r="A16" s="43"/>
      <c r="B16" s="53"/>
    </row>
    <row r="17" spans="2:2" x14ac:dyDescent="0.4">
      <c r="B17" s="53"/>
    </row>
    <row r="18" spans="2:2" x14ac:dyDescent="0.4">
      <c r="B18" s="53"/>
    </row>
    <row r="19" spans="2:2" x14ac:dyDescent="0.4">
      <c r="B19" s="53"/>
    </row>
  </sheetData>
  <sheetProtection sheet="1" objects="1" scenarios="1"/>
  <mergeCells count="2">
    <mergeCell ref="B5:B6"/>
    <mergeCell ref="F5:F6"/>
  </mergeCells>
  <conditionalFormatting sqref="B5">
    <cfRule type="notContainsBlanks" dxfId="18" priority="4">
      <formula>LEN(TRIM(B5))&gt;0</formula>
    </cfRule>
  </conditionalFormatting>
  <conditionalFormatting sqref="F5">
    <cfRule type="notContainsBlanks" dxfId="15" priority="3">
      <formula>LEN(TRIM(F5))&gt;0</formula>
    </cfRule>
  </conditionalFormatting>
  <hyperlinks>
    <hyperlink ref="D5" r:id="rId1" xr:uid="{185256A1-C714-404D-839A-F38DFD9F04CA}"/>
    <hyperlink ref="D6" r:id="rId2" xr:uid="{20653233-2F2B-4426-8DFA-E14C78ABF64A}"/>
  </hyperlinks>
  <pageMargins left="0.7" right="0.7" top="0.75" bottom="0.75" header="0.3" footer="0.3"/>
  <pageSetup paperSize="9" orientation="portrait" r:id="rId3"/>
  <extLst>
    <ext xmlns:x14="http://schemas.microsoft.com/office/spreadsheetml/2009/9/main" uri="{78C0D931-6437-407d-A8EE-F0AAD7539E65}">
      <x14:conditionalFormattings>
        <x14:conditionalFormatting xmlns:xm="http://schemas.microsoft.com/office/excel/2006/main">
          <x14:cfRule type="expression" priority="2" id="{09283AA0-96AF-492B-82A0-F086F31006FB}">
            <xm:f>$B$5=ListsBank!$B$2</xm:f>
            <x14:dxf>
              <fill>
                <patternFill>
                  <bgColor rgb="FF7030A0"/>
                </patternFill>
              </fill>
            </x14:dxf>
          </x14:cfRule>
          <xm:sqref>D5</xm:sqref>
        </x14:conditionalFormatting>
        <x14:conditionalFormatting xmlns:xm="http://schemas.microsoft.com/office/excel/2006/main">
          <x14:cfRule type="expression" priority="1" id="{BC4D6248-1FE7-4113-974B-966544FDC399}">
            <xm:f>$B$5=ListsBank!$B$3</xm:f>
            <x14:dxf>
              <fill>
                <patternFill>
                  <bgColor rgb="FF7030A0"/>
                </patternFill>
              </fill>
            </x14:dxf>
          </x14:cfRule>
          <xm:sqref>D6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AE54AC4-D7B8-47F2-A6BB-4029AE6D7921}">
          <x14:formula1>
            <xm:f>ListsBank!$A$2:$A$3</xm:f>
          </x14:formula1>
          <xm:sqref>B2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A1200-321F-49C1-A5CA-9A79A89FA1A5}">
  <sheetPr>
    <tabColor theme="5"/>
  </sheetPr>
  <dimension ref="A1:F71"/>
  <sheetViews>
    <sheetView workbookViewId="0">
      <selection activeCell="D10" sqref="D10"/>
    </sheetView>
  </sheetViews>
  <sheetFormatPr defaultColWidth="8.7109375" defaultRowHeight="15" x14ac:dyDescent="0.25"/>
  <cols>
    <col min="1" max="1" width="25.42578125" style="78" customWidth="1"/>
    <col min="2" max="2" width="20.140625" style="78" bestFit="1" customWidth="1"/>
    <col min="3" max="3" width="8.7109375" style="78"/>
    <col min="4" max="4" width="63.5703125" style="78" customWidth="1"/>
    <col min="5" max="5" width="8.7109375" style="78"/>
    <col min="6" max="6" width="60.85546875" style="78" customWidth="1"/>
    <col min="7" max="16384" width="8.7109375" style="78"/>
  </cols>
  <sheetData>
    <row r="1" spans="1:6" x14ac:dyDescent="0.25">
      <c r="A1" s="78" t="s">
        <v>101</v>
      </c>
      <c r="B1" s="78" t="s">
        <v>60</v>
      </c>
      <c r="D1" s="80" t="s">
        <v>80</v>
      </c>
      <c r="F1" s="80" t="s">
        <v>83</v>
      </c>
    </row>
    <row r="2" spans="1:6" ht="300" x14ac:dyDescent="0.25">
      <c r="A2" s="81" t="s">
        <v>85</v>
      </c>
      <c r="B2" s="82" t="s">
        <v>39</v>
      </c>
      <c r="D2" s="83" t="s">
        <v>82</v>
      </c>
      <c r="F2" s="84" t="s">
        <v>84</v>
      </c>
    </row>
    <row r="3" spans="1:6" ht="45" x14ac:dyDescent="0.25">
      <c r="A3" s="81" t="s">
        <v>86</v>
      </c>
      <c r="B3" s="85" t="s">
        <v>40</v>
      </c>
      <c r="D3" s="86"/>
      <c r="F3" s="84"/>
    </row>
    <row r="4" spans="1:6" ht="15.75" x14ac:dyDescent="0.25">
      <c r="B4" s="82"/>
      <c r="D4" s="86"/>
      <c r="F4" s="84"/>
    </row>
    <row r="5" spans="1:6" ht="15.75" x14ac:dyDescent="0.25">
      <c r="B5" s="82"/>
      <c r="D5" s="86"/>
      <c r="F5" s="84"/>
    </row>
    <row r="6" spans="1:6" ht="15.75" x14ac:dyDescent="0.25">
      <c r="B6" s="82"/>
      <c r="D6" s="86"/>
      <c r="F6" s="84"/>
    </row>
    <row r="7" spans="1:6" ht="15.75" x14ac:dyDescent="0.25">
      <c r="B7" s="82"/>
      <c r="D7" s="86"/>
      <c r="F7" s="84"/>
    </row>
    <row r="8" spans="1:6" ht="15.75" x14ac:dyDescent="0.25">
      <c r="B8" s="82"/>
      <c r="D8" s="86"/>
      <c r="F8" s="84"/>
    </row>
    <row r="9" spans="1:6" ht="15.75" x14ac:dyDescent="0.25">
      <c r="B9" s="82"/>
      <c r="D9" s="86"/>
      <c r="F9" s="84"/>
    </row>
    <row r="10" spans="1:6" ht="15.75" x14ac:dyDescent="0.25">
      <c r="B10" s="82"/>
      <c r="D10" s="86"/>
      <c r="F10" s="84"/>
    </row>
    <row r="11" spans="1:6" x14ac:dyDescent="0.25">
      <c r="B11" s="82"/>
      <c r="D11" s="86" t="s">
        <v>81</v>
      </c>
    </row>
    <row r="12" spans="1:6" x14ac:dyDescent="0.25">
      <c r="B12" s="82"/>
      <c r="D12" s="86"/>
    </row>
    <row r="13" spans="1:6" x14ac:dyDescent="0.25">
      <c r="B13" s="82"/>
      <c r="D13" s="86"/>
    </row>
    <row r="14" spans="1:6" x14ac:dyDescent="0.25">
      <c r="B14" s="82"/>
      <c r="D14" s="86"/>
    </row>
    <row r="15" spans="1:6" x14ac:dyDescent="0.25">
      <c r="B15" s="82"/>
      <c r="D15" s="86"/>
    </row>
    <row r="16" spans="1:6" x14ac:dyDescent="0.25">
      <c r="B16" s="82"/>
    </row>
    <row r="17" spans="2:2" x14ac:dyDescent="0.25">
      <c r="B17" s="82"/>
    </row>
    <row r="18" spans="2:2" x14ac:dyDescent="0.25">
      <c r="B18" s="82"/>
    </row>
    <row r="19" spans="2:2" x14ac:dyDescent="0.25">
      <c r="B19" s="82"/>
    </row>
    <row r="20" spans="2:2" x14ac:dyDescent="0.25">
      <c r="B20" s="87"/>
    </row>
    <row r="22" spans="2:2" x14ac:dyDescent="0.25">
      <c r="B22" s="85"/>
    </row>
    <row r="23" spans="2:2" x14ac:dyDescent="0.25">
      <c r="B23" s="85"/>
    </row>
    <row r="24" spans="2:2" x14ac:dyDescent="0.25">
      <c r="B24" s="85"/>
    </row>
    <row r="25" spans="2:2" x14ac:dyDescent="0.25">
      <c r="B25" s="85"/>
    </row>
    <row r="26" spans="2:2" x14ac:dyDescent="0.25">
      <c r="B26" s="85"/>
    </row>
    <row r="34" spans="2:2" x14ac:dyDescent="0.25">
      <c r="B34" s="82"/>
    </row>
    <row r="35" spans="2:2" x14ac:dyDescent="0.25">
      <c r="B35" s="82"/>
    </row>
    <row r="36" spans="2:2" x14ac:dyDescent="0.25">
      <c r="B36" s="88"/>
    </row>
    <row r="37" spans="2:2" x14ac:dyDescent="0.25">
      <c r="B37" s="88"/>
    </row>
    <row r="38" spans="2:2" x14ac:dyDescent="0.25">
      <c r="B38" s="88"/>
    </row>
    <row r="39" spans="2:2" x14ac:dyDescent="0.25">
      <c r="B39" s="88"/>
    </row>
    <row r="40" spans="2:2" x14ac:dyDescent="0.25">
      <c r="B40" s="88"/>
    </row>
    <row r="41" spans="2:2" x14ac:dyDescent="0.25">
      <c r="B41" s="88"/>
    </row>
    <row r="42" spans="2:2" x14ac:dyDescent="0.25">
      <c r="B42" s="88"/>
    </row>
    <row r="43" spans="2:2" x14ac:dyDescent="0.25">
      <c r="B43" s="88"/>
    </row>
    <row r="44" spans="2:2" x14ac:dyDescent="0.25">
      <c r="B44" s="88"/>
    </row>
    <row r="45" spans="2:2" x14ac:dyDescent="0.25">
      <c r="B45" s="88"/>
    </row>
    <row r="46" spans="2:2" x14ac:dyDescent="0.25">
      <c r="B46" s="88"/>
    </row>
    <row r="47" spans="2:2" x14ac:dyDescent="0.25">
      <c r="B47" s="88"/>
    </row>
    <row r="48" spans="2:2" x14ac:dyDescent="0.25">
      <c r="B48" s="88"/>
    </row>
    <row r="49" spans="2:2" x14ac:dyDescent="0.25">
      <c r="B49" s="88"/>
    </row>
    <row r="50" spans="2:2" x14ac:dyDescent="0.25">
      <c r="B50" s="88"/>
    </row>
    <row r="51" spans="2:2" x14ac:dyDescent="0.25">
      <c r="B51" s="88"/>
    </row>
    <row r="52" spans="2:2" x14ac:dyDescent="0.25">
      <c r="B52" s="88"/>
    </row>
    <row r="53" spans="2:2" x14ac:dyDescent="0.25">
      <c r="B53" s="88"/>
    </row>
    <row r="54" spans="2:2" x14ac:dyDescent="0.25">
      <c r="B54" s="88"/>
    </row>
    <row r="55" spans="2:2" x14ac:dyDescent="0.25">
      <c r="B55" s="88"/>
    </row>
    <row r="56" spans="2:2" x14ac:dyDescent="0.25">
      <c r="B56" s="88"/>
    </row>
    <row r="57" spans="2:2" x14ac:dyDescent="0.25">
      <c r="B57" s="88"/>
    </row>
    <row r="58" spans="2:2" x14ac:dyDescent="0.25">
      <c r="B58" s="88"/>
    </row>
    <row r="59" spans="2:2" x14ac:dyDescent="0.25">
      <c r="B59" s="88"/>
    </row>
    <row r="60" spans="2:2" x14ac:dyDescent="0.25">
      <c r="B60" s="88"/>
    </row>
    <row r="61" spans="2:2" x14ac:dyDescent="0.25">
      <c r="B61" s="88"/>
    </row>
    <row r="62" spans="2:2" x14ac:dyDescent="0.25">
      <c r="B62" s="88"/>
    </row>
    <row r="63" spans="2:2" x14ac:dyDescent="0.25">
      <c r="B63" s="88"/>
    </row>
    <row r="64" spans="2:2" x14ac:dyDescent="0.25">
      <c r="B64" s="88"/>
    </row>
    <row r="65" spans="2:2" x14ac:dyDescent="0.25">
      <c r="B65" s="88"/>
    </row>
    <row r="66" spans="2:2" x14ac:dyDescent="0.25">
      <c r="B66" s="88"/>
    </row>
    <row r="67" spans="2:2" x14ac:dyDescent="0.25">
      <c r="B67" s="88"/>
    </row>
    <row r="68" spans="2:2" x14ac:dyDescent="0.25">
      <c r="B68" s="88"/>
    </row>
    <row r="69" spans="2:2" x14ac:dyDescent="0.25">
      <c r="B69" s="88"/>
    </row>
    <row r="70" spans="2:2" x14ac:dyDescent="0.25">
      <c r="B70" s="88"/>
    </row>
    <row r="71" spans="2:2" x14ac:dyDescent="0.25">
      <c r="B71" s="8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7A16B-6805-4974-BEA1-C1095ECE2F7F}">
  <sheetPr>
    <tabColor theme="7" tint="0.79998168889431442"/>
  </sheetPr>
  <dimension ref="A1:R41"/>
  <sheetViews>
    <sheetView zoomScaleNormal="100" workbookViewId="0">
      <pane ySplit="2" topLeftCell="A3" activePane="bottomLeft" state="frozen"/>
      <selection pane="bottomLeft" activeCell="E4" sqref="E4"/>
    </sheetView>
  </sheetViews>
  <sheetFormatPr defaultColWidth="8.7109375" defaultRowHeight="18.75" x14ac:dyDescent="0.4"/>
  <cols>
    <col min="1" max="1" width="2.140625" style="58" customWidth="1"/>
    <col min="2" max="2" width="19.85546875" style="54" customWidth="1"/>
    <col min="3" max="3" width="86.140625" style="25" customWidth="1"/>
    <col min="4" max="4" width="2.140625" style="54" customWidth="1"/>
    <col min="5" max="5" width="14.140625" style="54" customWidth="1"/>
    <col min="6" max="6" width="2.140625" style="59" customWidth="1"/>
    <col min="7" max="17" width="11.140625" style="66" customWidth="1"/>
    <col min="18" max="18" width="8.7109375" style="59"/>
    <col min="19" max="19" width="12.5703125" style="59" customWidth="1"/>
    <col min="20" max="16384" width="8.7109375" style="59"/>
  </cols>
  <sheetData>
    <row r="1" spans="1:18" x14ac:dyDescent="0.4">
      <c r="B1" s="106" t="s">
        <v>70</v>
      </c>
      <c r="C1" s="106"/>
      <c r="E1" s="106" t="s">
        <v>71</v>
      </c>
      <c r="G1" s="108" t="s">
        <v>87</v>
      </c>
      <c r="H1" s="108"/>
      <c r="I1" s="108"/>
      <c r="J1" s="108"/>
      <c r="K1" s="108"/>
      <c r="L1" s="108"/>
      <c r="M1" s="108"/>
      <c r="N1" s="108"/>
      <c r="O1" s="108"/>
      <c r="P1" s="108"/>
      <c r="Q1" s="108"/>
    </row>
    <row r="2" spans="1:18" ht="71.25" x14ac:dyDescent="0.35">
      <c r="A2" s="72"/>
      <c r="B2" s="107"/>
      <c r="C2" s="107"/>
      <c r="D2" s="32"/>
      <c r="E2" s="107"/>
      <c r="G2" s="73" t="s">
        <v>43</v>
      </c>
      <c r="H2" s="73" t="s">
        <v>42</v>
      </c>
      <c r="I2" s="73" t="s">
        <v>52</v>
      </c>
      <c r="J2" s="73" t="s">
        <v>50</v>
      </c>
      <c r="K2" s="73" t="s">
        <v>47</v>
      </c>
      <c r="L2" s="73" t="s">
        <v>39</v>
      </c>
      <c r="M2" s="73" t="s">
        <v>147</v>
      </c>
      <c r="N2" s="73" t="s">
        <v>29</v>
      </c>
      <c r="O2" s="73" t="s">
        <v>51</v>
      </c>
      <c r="P2" s="73" t="s">
        <v>48</v>
      </c>
      <c r="Q2" s="74" t="s">
        <v>44</v>
      </c>
    </row>
    <row r="3" spans="1:18" ht="8.1" customHeight="1" x14ac:dyDescent="0.35">
      <c r="A3" s="72"/>
      <c r="B3" s="75"/>
      <c r="C3" s="76"/>
      <c r="D3" s="32"/>
      <c r="E3" s="76"/>
      <c r="G3" s="60"/>
      <c r="H3" s="60"/>
      <c r="I3" s="60"/>
      <c r="J3" s="60"/>
      <c r="K3" s="60"/>
      <c r="L3" s="60"/>
      <c r="M3" s="60"/>
      <c r="N3" s="60"/>
      <c r="O3" s="60"/>
      <c r="P3" s="60"/>
      <c r="Q3" s="61"/>
    </row>
    <row r="4" spans="1:18" x14ac:dyDescent="0.4">
      <c r="B4" s="55" t="s">
        <v>106</v>
      </c>
      <c r="C4" s="27"/>
      <c r="E4" s="9"/>
      <c r="G4" s="62"/>
      <c r="H4" s="63"/>
      <c r="I4" s="63" t="str">
        <f>IF($E4=ListsIeguld!$A$2,1,"")</f>
        <v/>
      </c>
      <c r="J4" s="63"/>
      <c r="K4" s="63"/>
      <c r="L4" s="63"/>
      <c r="M4" s="63"/>
      <c r="N4" s="63"/>
      <c r="O4" s="63"/>
      <c r="P4" s="63"/>
      <c r="Q4" s="64"/>
    </row>
    <row r="5" spans="1:18" ht="187.5" x14ac:dyDescent="0.4">
      <c r="B5" s="55" t="s">
        <v>142</v>
      </c>
      <c r="C5" s="27" t="s">
        <v>145</v>
      </c>
      <c r="E5" s="9"/>
      <c r="G5" s="62" t="str">
        <f>IF($E5=ListsIeguld!$A$2,1,"")</f>
        <v/>
      </c>
      <c r="H5" s="63" t="str">
        <f>IF($E5=ListsIeguld!$A$2,1,"")</f>
        <v/>
      </c>
      <c r="I5" s="63" t="str">
        <f>IF($E5=ListsIeguld!$A$2,1,"")</f>
        <v/>
      </c>
      <c r="J5" s="63"/>
      <c r="K5" s="63"/>
      <c r="L5" s="63"/>
      <c r="M5" s="63"/>
      <c r="N5" s="63"/>
      <c r="O5" s="63"/>
      <c r="P5" s="63"/>
      <c r="Q5" s="64"/>
    </row>
    <row r="6" spans="1:18" ht="23.1" customHeight="1" x14ac:dyDescent="0.4">
      <c r="B6" s="109" t="s">
        <v>141</v>
      </c>
      <c r="C6" s="110"/>
      <c r="E6" s="9"/>
      <c r="G6" s="62"/>
      <c r="H6" s="63" t="str">
        <f>IF(AND($E6=ListsIeguld!$A$2,SUM(H5)=0),2,IF($E6=ListsIeguld!$A$2,1,""))</f>
        <v/>
      </c>
      <c r="I6" s="63" t="str">
        <f>IF(AND($E6=ListsIeguld!$A$2,SUM(I4:I5)=0),2,IF($E6=ListsIeguld!$A$2,1,""))</f>
        <v/>
      </c>
      <c r="J6" s="63"/>
      <c r="K6" s="63"/>
      <c r="L6" s="63"/>
      <c r="M6" s="63"/>
      <c r="N6" s="63"/>
      <c r="O6" s="63"/>
      <c r="P6" s="63"/>
      <c r="Q6" s="63"/>
      <c r="R6" s="65"/>
    </row>
    <row r="7" spans="1:18" ht="23.1" customHeight="1" x14ac:dyDescent="0.4">
      <c r="B7" s="109" t="s">
        <v>137</v>
      </c>
      <c r="C7" s="110"/>
      <c r="E7" s="9"/>
      <c r="G7" s="62"/>
      <c r="H7" s="63" t="str">
        <f>IF(AND($E7=ListsIeguld!$A$2,SUM($H$6)&lt;&gt;1),2,IF($E7=ListsIeguld!$A$2,1,""))</f>
        <v/>
      </c>
      <c r="I7" s="63" t="str">
        <f>IF(AND($E7=ListsIeguld!$A$2,SUM($I$6)&lt;&gt;1),2,IF($E7=ListsIeguld!$A$2,1,""))</f>
        <v/>
      </c>
      <c r="J7" s="63"/>
      <c r="K7" s="63"/>
      <c r="L7" s="63"/>
      <c r="M7" s="63"/>
      <c r="N7" s="63"/>
      <c r="O7" s="63"/>
      <c r="P7" s="63"/>
      <c r="Q7" s="63"/>
      <c r="R7" s="65"/>
    </row>
    <row r="8" spans="1:18" ht="23.1" customHeight="1" x14ac:dyDescent="0.4">
      <c r="B8" s="109" t="s">
        <v>138</v>
      </c>
      <c r="C8" s="110"/>
      <c r="E8" s="9"/>
      <c r="G8" s="62"/>
      <c r="H8" s="63" t="str">
        <f>IF(AND($E8=ListsIeguld!$A$2,SUM($H$6)&lt;&gt;1),2,IF($E8=ListsIeguld!$A$2,1,""))</f>
        <v/>
      </c>
      <c r="I8" s="63" t="str">
        <f>IF(AND($E8=ListsIeguld!$A$2,SUM($I$6)&lt;&gt;1),2,IF($E8=ListsIeguld!$A$2,1,""))</f>
        <v/>
      </c>
      <c r="J8" s="63"/>
      <c r="K8" s="63"/>
      <c r="L8" s="63"/>
      <c r="M8" s="63"/>
      <c r="N8" s="63"/>
      <c r="O8" s="63"/>
      <c r="P8" s="63"/>
      <c r="Q8" s="63"/>
      <c r="R8" s="65"/>
    </row>
    <row r="9" spans="1:18" ht="23.1" customHeight="1" x14ac:dyDescent="0.4">
      <c r="B9" s="109" t="s">
        <v>139</v>
      </c>
      <c r="C9" s="110"/>
      <c r="E9" s="9"/>
      <c r="G9" s="62"/>
      <c r="H9" s="63" t="str">
        <f>IF(AND($E9=ListsIeguld!$A$2,SUM($H$6)&lt;&gt;1),2,IF($E9=ListsIeguld!$A$2,1,""))</f>
        <v/>
      </c>
      <c r="I9" s="63"/>
      <c r="J9" s="63"/>
      <c r="K9" s="63"/>
      <c r="L9" s="63"/>
      <c r="M9" s="63"/>
      <c r="N9" s="63"/>
      <c r="O9" s="63"/>
      <c r="P9" s="63"/>
      <c r="Q9" s="63"/>
      <c r="R9" s="65"/>
    </row>
    <row r="10" spans="1:18" ht="6.6" customHeight="1" x14ac:dyDescent="0.4">
      <c r="B10" s="28"/>
      <c r="C10" s="28"/>
      <c r="G10" s="59"/>
      <c r="J10" s="59"/>
      <c r="K10" s="59"/>
      <c r="L10" s="59"/>
      <c r="M10" s="59"/>
      <c r="N10" s="59"/>
      <c r="O10" s="59"/>
      <c r="P10" s="59"/>
      <c r="Q10" s="59"/>
    </row>
    <row r="11" spans="1:18" ht="23.1" customHeight="1" x14ac:dyDescent="0.4">
      <c r="B11" s="109" t="s">
        <v>53</v>
      </c>
      <c r="C11" s="110"/>
      <c r="E11" s="9"/>
      <c r="G11" s="62"/>
      <c r="H11" s="63"/>
      <c r="I11" s="63" t="str">
        <f>IF($E11=ListsIeguld!$A$2,1,"")</f>
        <v/>
      </c>
      <c r="J11" s="63"/>
      <c r="K11" s="63"/>
      <c r="L11" s="63"/>
      <c r="M11" s="63"/>
      <c r="N11" s="63"/>
      <c r="O11" s="63"/>
      <c r="P11" s="63"/>
      <c r="Q11" s="64"/>
    </row>
    <row r="12" spans="1:18" s="58" customFormat="1" ht="8.1" customHeight="1" x14ac:dyDescent="0.4">
      <c r="B12" s="56"/>
      <c r="C12" s="25"/>
      <c r="D12" s="54"/>
      <c r="E12" s="54"/>
      <c r="G12" s="59"/>
      <c r="H12" s="59"/>
      <c r="I12" s="59"/>
      <c r="J12" s="59"/>
      <c r="K12" s="59"/>
      <c r="L12" s="59"/>
      <c r="M12" s="59"/>
      <c r="N12" s="59"/>
      <c r="O12" s="59"/>
      <c r="P12" s="59"/>
      <c r="Q12" s="59"/>
    </row>
    <row r="13" spans="1:18" ht="60.6" customHeight="1" x14ac:dyDescent="0.4">
      <c r="B13" s="57" t="s">
        <v>140</v>
      </c>
      <c r="C13" s="57" t="s">
        <v>146</v>
      </c>
      <c r="E13" s="9"/>
      <c r="G13" s="62"/>
      <c r="H13" s="63"/>
      <c r="I13" s="63"/>
      <c r="J13" s="63" t="str">
        <f>IF($E13=ListsIeguld!$A$2,1,"")</f>
        <v/>
      </c>
      <c r="K13" s="67"/>
      <c r="L13" s="67"/>
      <c r="M13" s="67"/>
      <c r="N13" s="67"/>
      <c r="O13" s="63"/>
      <c r="P13" s="63"/>
      <c r="Q13" s="64"/>
    </row>
    <row r="14" spans="1:18" ht="8.1" customHeight="1" x14ac:dyDescent="0.4">
      <c r="G14" s="68"/>
      <c r="H14" s="68"/>
      <c r="I14" s="68"/>
      <c r="J14" s="68"/>
      <c r="K14" s="68"/>
      <c r="L14" s="68"/>
      <c r="M14" s="68"/>
      <c r="N14" s="68"/>
      <c r="O14" s="68"/>
      <c r="P14" s="68"/>
      <c r="Q14" s="68"/>
    </row>
    <row r="15" spans="1:18" ht="39.6" customHeight="1" x14ac:dyDescent="0.4">
      <c r="B15" s="112" t="s">
        <v>41</v>
      </c>
      <c r="C15" s="27" t="s">
        <v>133</v>
      </c>
      <c r="E15" s="9"/>
      <c r="G15" s="62"/>
      <c r="H15" s="63"/>
      <c r="I15" s="63"/>
      <c r="J15" s="63"/>
      <c r="K15" s="63" t="str">
        <f>IF($E15=ListsIeguld!$A$2,1,"")</f>
        <v/>
      </c>
      <c r="L15" s="63" t="str">
        <f>IF($E15=ListsIeguld!$A$2,1,"")</f>
        <v/>
      </c>
      <c r="M15" s="63"/>
      <c r="N15" s="63"/>
      <c r="O15" s="63"/>
      <c r="P15" s="63"/>
      <c r="Q15" s="64"/>
    </row>
    <row r="16" spans="1:18" ht="23.1" customHeight="1" x14ac:dyDescent="0.4">
      <c r="B16" s="113"/>
      <c r="C16" s="27" t="s">
        <v>118</v>
      </c>
      <c r="E16" s="9"/>
      <c r="G16" s="62"/>
      <c r="H16" s="63"/>
      <c r="I16" s="63"/>
      <c r="J16" s="63"/>
      <c r="K16" s="63" t="str">
        <f>IF($E16=ListsIeguld!$A$2,1,"")</f>
        <v/>
      </c>
      <c r="L16" s="63" t="str">
        <f>IF($E16=ListsIeguld!$A$2,1,"")</f>
        <v/>
      </c>
      <c r="M16" s="63"/>
      <c r="N16" s="63"/>
      <c r="O16" s="63"/>
      <c r="P16" s="63"/>
      <c r="Q16" s="64"/>
    </row>
    <row r="17" spans="2:17" ht="23.1" customHeight="1" x14ac:dyDescent="0.4">
      <c r="B17" s="113"/>
      <c r="C17" s="27" t="s">
        <v>119</v>
      </c>
      <c r="E17" s="9"/>
      <c r="G17" s="62"/>
      <c r="H17" s="63"/>
      <c r="I17" s="63"/>
      <c r="J17" s="63"/>
      <c r="K17" s="63" t="str">
        <f>IF($E17=ListsIeguld!$A$2,1,"")</f>
        <v/>
      </c>
      <c r="L17" s="63" t="str">
        <f>IF($E17=ListsIeguld!$A$2,1,"")</f>
        <v/>
      </c>
      <c r="M17" s="63"/>
      <c r="N17" s="63"/>
      <c r="O17" s="63"/>
      <c r="P17" s="63"/>
      <c r="Q17" s="64"/>
    </row>
    <row r="18" spans="2:17" ht="23.1" customHeight="1" x14ac:dyDescent="0.4">
      <c r="B18" s="113"/>
      <c r="C18" s="27" t="s">
        <v>120</v>
      </c>
      <c r="E18" s="9"/>
      <c r="G18" s="62"/>
      <c r="H18" s="63"/>
      <c r="I18" s="63"/>
      <c r="J18" s="63"/>
      <c r="K18" s="63" t="str">
        <f>IF($E18=ListsIeguld!$A$2,1,"")</f>
        <v/>
      </c>
      <c r="L18" s="63" t="str">
        <f>IF($E18=ListsIeguld!$A$2,1,"")</f>
        <v/>
      </c>
      <c r="M18" s="63"/>
      <c r="N18" s="63"/>
      <c r="O18" s="63"/>
      <c r="P18" s="63"/>
      <c r="Q18" s="64"/>
    </row>
    <row r="19" spans="2:17" ht="23.1" customHeight="1" x14ac:dyDescent="0.4">
      <c r="B19" s="113"/>
      <c r="C19" s="27" t="s">
        <v>121</v>
      </c>
      <c r="E19" s="9"/>
      <c r="G19" s="62"/>
      <c r="H19" s="63"/>
      <c r="I19" s="63"/>
      <c r="J19" s="63"/>
      <c r="K19" s="63" t="str">
        <f>IF($E19=ListsIeguld!$A$2,1,"")</f>
        <v/>
      </c>
      <c r="L19" s="63" t="str">
        <f>IF($E19=ListsIeguld!$A$2,1,"")</f>
        <v/>
      </c>
      <c r="M19" s="63"/>
      <c r="N19" s="63"/>
      <c r="O19" s="63"/>
      <c r="P19" s="63"/>
      <c r="Q19" s="64"/>
    </row>
    <row r="20" spans="2:17" ht="37.5" x14ac:dyDescent="0.4">
      <c r="B20" s="113"/>
      <c r="C20" s="27" t="s">
        <v>122</v>
      </c>
      <c r="E20" s="9"/>
      <c r="G20" s="62"/>
      <c r="H20" s="63"/>
      <c r="I20" s="63"/>
      <c r="J20" s="63"/>
      <c r="K20" s="63" t="str">
        <f>IF($E20=ListsIeguld!$A$2,1,"")</f>
        <v/>
      </c>
      <c r="L20" s="63" t="str">
        <f>IF($E20=ListsIeguld!$A$2,1,"")</f>
        <v/>
      </c>
      <c r="M20" s="63"/>
      <c r="N20" s="63"/>
      <c r="O20" s="63"/>
      <c r="P20" s="63"/>
      <c r="Q20" s="64"/>
    </row>
    <row r="21" spans="2:17" ht="23.1" customHeight="1" x14ac:dyDescent="0.4">
      <c r="B21" s="113"/>
      <c r="C21" s="27" t="s">
        <v>123</v>
      </c>
      <c r="E21" s="9"/>
      <c r="G21" s="62"/>
      <c r="H21" s="63"/>
      <c r="I21" s="63"/>
      <c r="J21" s="63"/>
      <c r="K21" s="63" t="str">
        <f>IF($E21=ListsIeguld!$A$2,1,"")</f>
        <v/>
      </c>
      <c r="L21" s="63" t="str">
        <f>IF($E21=ListsIeguld!$A$2,1,"")</f>
        <v/>
      </c>
      <c r="M21" s="63"/>
      <c r="N21" s="63"/>
      <c r="O21" s="63"/>
      <c r="P21" s="63"/>
      <c r="Q21" s="64"/>
    </row>
    <row r="22" spans="2:17" ht="23.1" customHeight="1" x14ac:dyDescent="0.4">
      <c r="B22" s="113"/>
      <c r="C22" s="27" t="s">
        <v>124</v>
      </c>
      <c r="E22" s="9"/>
      <c r="G22" s="62"/>
      <c r="H22" s="63"/>
      <c r="I22" s="63"/>
      <c r="J22" s="63"/>
      <c r="K22" s="63" t="str">
        <f>IF($E22=ListsIeguld!$A$2,1,"")</f>
        <v/>
      </c>
      <c r="L22" s="63" t="str">
        <f>IF($E22=ListsIeguld!$A$2,1,"")</f>
        <v/>
      </c>
      <c r="M22" s="63"/>
      <c r="N22" s="63"/>
      <c r="O22" s="63"/>
      <c r="P22" s="63"/>
      <c r="Q22" s="64"/>
    </row>
    <row r="23" spans="2:17" ht="23.1" customHeight="1" x14ac:dyDescent="0.4">
      <c r="B23" s="114"/>
      <c r="C23" s="27" t="s">
        <v>125</v>
      </c>
      <c r="E23" s="9"/>
      <c r="G23" s="62"/>
      <c r="H23" s="63"/>
      <c r="I23" s="63"/>
      <c r="J23" s="63"/>
      <c r="K23" s="63" t="str">
        <f>IF($E23=ListsIeguld!$A$2,1,"")</f>
        <v/>
      </c>
      <c r="L23" s="63" t="str">
        <f>IF($E23=ListsIeguld!$A$2,1,"")</f>
        <v/>
      </c>
      <c r="M23" s="63"/>
      <c r="N23" s="63"/>
      <c r="O23" s="63"/>
      <c r="P23" s="63"/>
      <c r="Q23" s="64"/>
    </row>
    <row r="24" spans="2:17" ht="23.1" customHeight="1" x14ac:dyDescent="0.4">
      <c r="B24" s="112" t="s">
        <v>117</v>
      </c>
      <c r="C24" s="27" t="s">
        <v>126</v>
      </c>
      <c r="E24" s="9"/>
      <c r="G24" s="62"/>
      <c r="H24" s="63"/>
      <c r="I24" s="63"/>
      <c r="J24" s="63"/>
      <c r="K24" s="63" t="str">
        <f>IF(AND($E24=ListsIeguld!$A$2,SUM($K$15:$K$23)=0),2,IF($E24=ListsIeguld!$A$2,1,""))</f>
        <v/>
      </c>
      <c r="L24" s="63" t="str">
        <f>IF($E24=ListsIeguld!$A$2,1,"")</f>
        <v/>
      </c>
      <c r="M24" s="63"/>
      <c r="N24" s="63"/>
      <c r="O24" s="63"/>
      <c r="P24" s="63"/>
      <c r="Q24" s="64"/>
    </row>
    <row r="25" spans="2:17" ht="33" customHeight="1" x14ac:dyDescent="0.4">
      <c r="B25" s="113"/>
      <c r="C25" s="27" t="s">
        <v>127</v>
      </c>
      <c r="E25" s="9"/>
      <c r="G25" s="69"/>
      <c r="H25" s="70"/>
      <c r="I25" s="70"/>
      <c r="J25" s="70"/>
      <c r="K25" s="63" t="str">
        <f>IF(AND($E25=ListsIeguld!$A$2,SUM($K$15:$K$23)=0),2,IF($E25=ListsIeguld!$A$2,1,""))</f>
        <v/>
      </c>
      <c r="L25" s="70" t="str">
        <f>IF($E25=ListsIeguld!$A$2,1,"")</f>
        <v/>
      </c>
      <c r="P25" s="70"/>
      <c r="Q25" s="71"/>
    </row>
    <row r="26" spans="2:17" ht="56.25" x14ac:dyDescent="0.4">
      <c r="B26" s="113"/>
      <c r="C26" s="27" t="s">
        <v>128</v>
      </c>
      <c r="E26" s="9"/>
      <c r="G26" s="62"/>
      <c r="H26" s="63"/>
      <c r="I26" s="63"/>
      <c r="J26" s="63"/>
      <c r="K26" s="63" t="str">
        <f>IF(AND($E26=ListsIeguld!$A$2,SUM($K$15:$K$23)=0),2,IF($E26=ListsIeguld!$A$2,1,""))</f>
        <v/>
      </c>
      <c r="L26" s="63" t="str">
        <f>IF($E26=ListsIeguld!$A$2,1,"")</f>
        <v/>
      </c>
      <c r="M26" s="63"/>
      <c r="N26" s="63"/>
      <c r="O26" s="63"/>
      <c r="P26" s="63"/>
      <c r="Q26" s="64"/>
    </row>
    <row r="27" spans="2:17" x14ac:dyDescent="0.4">
      <c r="B27" s="113"/>
      <c r="C27" s="27" t="s">
        <v>129</v>
      </c>
      <c r="E27" s="9"/>
      <c r="G27" s="62"/>
      <c r="H27" s="63"/>
      <c r="I27" s="63"/>
      <c r="J27" s="63"/>
      <c r="K27" s="63" t="str">
        <f>IF(AND($E27=ListsIeguld!$A$2,SUM($K$15:$K$23)=0),2,IF($E27=ListsIeguld!$A$2,1,""))</f>
        <v/>
      </c>
      <c r="L27" s="63" t="str">
        <f>IF($E27=ListsIeguld!$A$2,1,"")</f>
        <v/>
      </c>
      <c r="M27" s="63"/>
      <c r="N27" s="63"/>
      <c r="O27" s="63"/>
      <c r="P27" s="63"/>
      <c r="Q27" s="64"/>
    </row>
    <row r="28" spans="2:17" ht="37.5" x14ac:dyDescent="0.4">
      <c r="B28" s="113"/>
      <c r="C28" s="27" t="s">
        <v>130</v>
      </c>
      <c r="E28" s="9"/>
      <c r="G28" s="62"/>
      <c r="H28" s="63"/>
      <c r="I28" s="63"/>
      <c r="J28" s="63"/>
      <c r="K28" s="63" t="str">
        <f>IF(AND($E28=ListsIeguld!$A$2,SUM($K$15:$K$23)=0),2,IF($E28=ListsIeguld!$A$2,1,""))</f>
        <v/>
      </c>
      <c r="L28" s="63" t="str">
        <f>IF($E28=ListsIeguld!$A$2,1,"")</f>
        <v/>
      </c>
      <c r="M28" s="63"/>
      <c r="N28" s="63"/>
      <c r="O28" s="63"/>
      <c r="P28" s="63"/>
      <c r="Q28" s="64"/>
    </row>
    <row r="29" spans="2:17" ht="23.1" customHeight="1" x14ac:dyDescent="0.4">
      <c r="B29" s="113"/>
      <c r="C29" s="27" t="s">
        <v>131</v>
      </c>
      <c r="E29" s="9"/>
      <c r="G29" s="62"/>
      <c r="H29" s="63"/>
      <c r="I29" s="63"/>
      <c r="J29" s="63"/>
      <c r="K29" s="63" t="str">
        <f>IF(AND($E29=ListsIeguld!$A$2,SUM($K$15:$K$23)=0),2,IF($E29=ListsIeguld!$A$2,1,""))</f>
        <v/>
      </c>
      <c r="L29" s="63" t="str">
        <f>IF($E29=ListsIeguld!$A$2,1,"")</f>
        <v/>
      </c>
      <c r="M29" s="63"/>
      <c r="N29" s="63"/>
      <c r="O29" s="63"/>
      <c r="P29" s="63"/>
      <c r="Q29" s="64"/>
    </row>
    <row r="30" spans="2:17" ht="75" x14ac:dyDescent="0.4">
      <c r="B30" s="113"/>
      <c r="C30" s="27" t="s">
        <v>132</v>
      </c>
      <c r="E30" s="9"/>
      <c r="G30" s="62"/>
      <c r="H30" s="63"/>
      <c r="I30" s="63"/>
      <c r="J30" s="63"/>
      <c r="K30" s="63" t="str">
        <f>IF(AND($E30=ListsIeguld!$A$2,SUM($K$15:$K$23)=0),2,IF($E30=ListsIeguld!$A$2,1,""))</f>
        <v/>
      </c>
      <c r="L30" s="63" t="str">
        <f>IF($E30=ListsIeguld!$A$2,1,"")</f>
        <v/>
      </c>
      <c r="M30" s="63"/>
      <c r="N30" s="63"/>
      <c r="O30" s="63"/>
      <c r="P30" s="63"/>
      <c r="Q30" s="64"/>
    </row>
    <row r="31" spans="2:17" ht="23.1" customHeight="1" x14ac:dyDescent="0.4">
      <c r="B31" s="109" t="s">
        <v>143</v>
      </c>
      <c r="C31" s="110"/>
      <c r="E31" s="9"/>
      <c r="G31" s="62"/>
      <c r="H31" s="63" t="str">
        <f>IF($E31=ListsIeguld!$A$2,1,"")</f>
        <v/>
      </c>
      <c r="I31" s="63" t="str">
        <f>IF($E31=ListsIeguld!$A$2,1,"")</f>
        <v/>
      </c>
      <c r="J31" s="63" t="str">
        <f>IF($E31=ListsIeguld!$A$2,1,"")</f>
        <v/>
      </c>
      <c r="K31" s="63" t="str">
        <f>IF($E31=ListsIeguld!$A$2,1,"")</f>
        <v/>
      </c>
      <c r="L31" s="63" t="str">
        <f>IF($E31=ListsIeguld!$A$2,1,"")</f>
        <v/>
      </c>
      <c r="M31" s="63"/>
      <c r="N31" s="63" t="str">
        <f>IF($E31=ListsIeguld!$A$2,1,"")</f>
        <v/>
      </c>
      <c r="O31" s="63"/>
      <c r="P31" s="63"/>
      <c r="Q31" s="64"/>
    </row>
    <row r="32" spans="2:17" ht="23.1" customHeight="1" x14ac:dyDescent="0.4">
      <c r="B32" s="109" t="s">
        <v>144</v>
      </c>
      <c r="C32" s="110"/>
      <c r="E32" s="9"/>
      <c r="G32" s="62"/>
      <c r="H32" s="63"/>
      <c r="I32" s="63"/>
      <c r="J32" s="63"/>
      <c r="K32" s="63" t="str">
        <f>IF(AND($E32=ListsIeguld!$A$2,$E31=ListsIeguld!$A$2),3,IF(AND($E32=ListsIeguld!$A$2,SUM(K15:K23)=0),2,IF($E32=ListsIeguld!$A$2,1,"")))</f>
        <v/>
      </c>
      <c r="L32" s="67"/>
      <c r="M32" s="63" t="str">
        <f>IF($E32=ListsIeguld!$A$2,1,"")</f>
        <v/>
      </c>
      <c r="N32" s="63"/>
      <c r="O32" s="63"/>
      <c r="P32" s="63"/>
      <c r="Q32" s="64"/>
    </row>
    <row r="33" spans="2:17" ht="8.1" customHeight="1" x14ac:dyDescent="0.4">
      <c r="G33" s="68"/>
      <c r="H33" s="68"/>
      <c r="I33" s="68"/>
      <c r="J33" s="68"/>
      <c r="K33" s="68"/>
      <c r="L33" s="68"/>
      <c r="M33" s="68"/>
      <c r="N33" s="68"/>
      <c r="O33" s="68"/>
      <c r="P33" s="68"/>
      <c r="Q33" s="68"/>
    </row>
    <row r="34" spans="2:17" ht="23.1" customHeight="1" x14ac:dyDescent="0.4">
      <c r="B34" s="109" t="s">
        <v>45</v>
      </c>
      <c r="C34" s="110"/>
      <c r="E34" s="9"/>
      <c r="G34" s="62"/>
      <c r="H34" s="63"/>
      <c r="I34" s="63"/>
      <c r="J34" s="63"/>
      <c r="K34" s="63"/>
      <c r="L34" s="63"/>
      <c r="M34" s="63"/>
      <c r="N34" s="63"/>
      <c r="O34" s="63"/>
      <c r="P34" s="63"/>
      <c r="Q34" s="64" t="str">
        <f>IF(E34=ListsIeguld!A2,1,"")</f>
        <v/>
      </c>
    </row>
    <row r="35" spans="2:17" ht="23.1" customHeight="1" x14ac:dyDescent="0.4">
      <c r="B35" s="109" t="s">
        <v>46</v>
      </c>
      <c r="C35" s="110"/>
      <c r="E35" s="9"/>
      <c r="G35" s="62"/>
      <c r="H35" s="63"/>
      <c r="I35" s="63"/>
      <c r="J35" s="63"/>
      <c r="K35" s="63"/>
      <c r="L35" s="63"/>
      <c r="M35" s="63"/>
      <c r="N35" s="63"/>
      <c r="O35" s="63"/>
      <c r="P35" s="63"/>
      <c r="Q35" s="64" t="str">
        <f>IF(E35=ListsIeguld!A2,1,"")</f>
        <v/>
      </c>
    </row>
    <row r="36" spans="2:17" ht="6.6" customHeight="1" x14ac:dyDescent="0.4">
      <c r="B36" s="56"/>
      <c r="G36" s="68"/>
      <c r="H36" s="68"/>
      <c r="I36" s="68"/>
      <c r="J36" s="68"/>
      <c r="K36" s="68"/>
      <c r="L36" s="68"/>
      <c r="M36" s="68"/>
      <c r="N36" s="68"/>
      <c r="O36" s="68"/>
      <c r="P36" s="68"/>
      <c r="Q36" s="68"/>
    </row>
    <row r="37" spans="2:17" ht="23.1" customHeight="1" x14ac:dyDescent="0.4">
      <c r="B37" s="111" t="s">
        <v>134</v>
      </c>
      <c r="C37" s="27" t="s">
        <v>135</v>
      </c>
      <c r="E37" s="9"/>
      <c r="G37" s="62"/>
      <c r="H37" s="63"/>
      <c r="I37" s="63"/>
      <c r="J37" s="63"/>
      <c r="K37" s="63"/>
      <c r="L37" s="63"/>
      <c r="M37" s="63"/>
      <c r="N37" s="63"/>
      <c r="O37" s="63" t="str">
        <f>IF($E37=ListsIeguld!$A$2,1,"")</f>
        <v/>
      </c>
      <c r="P37" s="63"/>
      <c r="Q37" s="64"/>
    </row>
    <row r="38" spans="2:17" ht="129.6" customHeight="1" x14ac:dyDescent="0.4">
      <c r="B38" s="111"/>
      <c r="C38" s="27" t="s">
        <v>136</v>
      </c>
      <c r="E38" s="9"/>
      <c r="G38" s="62"/>
      <c r="H38" s="63"/>
      <c r="I38" s="63"/>
      <c r="J38" s="63"/>
      <c r="K38" s="63"/>
      <c r="L38" s="63"/>
      <c r="M38" s="63"/>
      <c r="N38" s="63"/>
      <c r="O38" s="63" t="str">
        <f>IF($E38=ListsIeguld!$A$2,1,"")</f>
        <v/>
      </c>
      <c r="P38" s="63"/>
      <c r="Q38" s="64"/>
    </row>
    <row r="39" spans="2:17" ht="6.95" customHeight="1" x14ac:dyDescent="0.4">
      <c r="B39" s="32"/>
      <c r="G39" s="68"/>
      <c r="H39" s="68"/>
      <c r="I39" s="68"/>
      <c r="J39" s="68"/>
      <c r="K39" s="68"/>
      <c r="L39" s="68"/>
      <c r="M39" s="68"/>
      <c r="N39" s="68"/>
      <c r="O39" s="68"/>
      <c r="P39" s="68"/>
      <c r="Q39" s="68"/>
    </row>
    <row r="40" spans="2:17" ht="23.1" customHeight="1" x14ac:dyDescent="0.4">
      <c r="B40" s="97" t="s">
        <v>49</v>
      </c>
      <c r="C40" s="97"/>
      <c r="E40" s="9"/>
      <c r="G40" s="62"/>
      <c r="H40" s="63"/>
      <c r="I40" s="63"/>
      <c r="J40" s="63"/>
      <c r="K40" s="63"/>
      <c r="L40" s="63"/>
      <c r="M40" s="63"/>
      <c r="N40" s="63"/>
      <c r="O40" s="63"/>
      <c r="P40" s="63" t="str">
        <f>IF($E40=ListsIeguld!$A$2,1,"")</f>
        <v/>
      </c>
      <c r="Q40" s="64"/>
    </row>
    <row r="41" spans="2:17" hidden="1" x14ac:dyDescent="0.4">
      <c r="G41" s="66">
        <f>SUM(G4:G40)</f>
        <v>0</v>
      </c>
      <c r="H41" s="66">
        <f t="shared" ref="H41:Q41" si="0">SUM(H4:H40)</f>
        <v>0</v>
      </c>
      <c r="I41" s="66">
        <f t="shared" si="0"/>
        <v>0</v>
      </c>
      <c r="J41" s="66">
        <f t="shared" si="0"/>
        <v>0</v>
      </c>
      <c r="K41" s="66">
        <f t="shared" si="0"/>
        <v>0</v>
      </c>
      <c r="L41" s="66">
        <f t="shared" si="0"/>
        <v>0</v>
      </c>
      <c r="M41" s="66">
        <f t="shared" si="0"/>
        <v>0</v>
      </c>
      <c r="N41" s="66">
        <f t="shared" si="0"/>
        <v>0</v>
      </c>
      <c r="O41" s="66">
        <f t="shared" si="0"/>
        <v>0</v>
      </c>
      <c r="P41" s="66">
        <f t="shared" si="0"/>
        <v>0</v>
      </c>
      <c r="Q41" s="66">
        <f t="shared" si="0"/>
        <v>0</v>
      </c>
    </row>
  </sheetData>
  <sheetProtection sheet="1" objects="1" scenarios="1"/>
  <mergeCells count="16">
    <mergeCell ref="B40:C40"/>
    <mergeCell ref="B31:C31"/>
    <mergeCell ref="B15:B23"/>
    <mergeCell ref="B24:B30"/>
    <mergeCell ref="B32:C32"/>
    <mergeCell ref="B34:C34"/>
    <mergeCell ref="B8:C8"/>
    <mergeCell ref="B9:C9"/>
    <mergeCell ref="B11:C11"/>
    <mergeCell ref="B35:C35"/>
    <mergeCell ref="B37:B38"/>
    <mergeCell ref="B1:C2"/>
    <mergeCell ref="E1:E2"/>
    <mergeCell ref="G1:Q1"/>
    <mergeCell ref="B6:C6"/>
    <mergeCell ref="B7:C7"/>
  </mergeCells>
  <phoneticPr fontId="5" type="noConversion"/>
  <conditionalFormatting sqref="G2:Q2">
    <cfRule type="expression" dxfId="0" priority="5">
      <formula>G$41&gt;0</formula>
    </cfRule>
  </conditionalFormatting>
  <pageMargins left="0.7" right="0.7" top="0.75" bottom="0.75" header="0.3" footer="0.3"/>
  <ignoredErrors>
    <ignoredError sqref="I6" formula="1"/>
  </ignoredErrors>
  <extLst>
    <ext xmlns:x14="http://schemas.microsoft.com/office/spreadsheetml/2009/9/main" uri="{78C0D931-6437-407d-A8EE-F0AAD7539E65}">
      <x14:conditionalFormattings>
        <x14:conditionalFormatting xmlns:xm="http://schemas.microsoft.com/office/excel/2006/main">
          <x14:cfRule type="cellIs" priority="31" operator="equal" id="{2CF5EE6F-8BCC-4E67-9ED9-A7C9026C3AE2}">
            <xm:f>ListsMP!$A$3</xm:f>
            <x14:dxf>
              <fill>
                <patternFill>
                  <bgColor theme="5" tint="0.79998168889431442"/>
                </patternFill>
              </fill>
            </x14:dxf>
          </x14:cfRule>
          <x14:cfRule type="cellIs" priority="32" operator="equal" id="{C2B8C1E2-E371-440C-89B5-15B578B5C260}">
            <xm:f>ListsMP!$A$2</xm:f>
            <x14:dxf>
              <fill>
                <patternFill>
                  <bgColor theme="9" tint="0.79998168889431442"/>
                </patternFill>
              </fill>
            </x14:dxf>
          </x14:cfRule>
          <xm:sqref>E4:E9</xm:sqref>
        </x14:conditionalFormatting>
        <x14:conditionalFormatting xmlns:xm="http://schemas.microsoft.com/office/excel/2006/main">
          <x14:cfRule type="cellIs" priority="29" operator="equal" id="{BC9F8FE0-34E4-4D61-BEE2-E1CAC90480F0}">
            <xm:f>ListsMP!$A$3</xm:f>
            <x14:dxf>
              <fill>
                <patternFill>
                  <bgColor theme="5" tint="0.79998168889431442"/>
                </patternFill>
              </fill>
            </x14:dxf>
          </x14:cfRule>
          <x14:cfRule type="cellIs" priority="30" operator="equal" id="{525F05B8-C99B-4D5C-B386-30E6F2B2FC12}">
            <xm:f>ListsMP!$A$2</xm:f>
            <x14:dxf>
              <fill>
                <patternFill>
                  <bgColor theme="9" tint="0.79998168889431442"/>
                </patternFill>
              </fill>
            </x14:dxf>
          </x14:cfRule>
          <xm:sqref>E11</xm:sqref>
        </x14:conditionalFormatting>
        <x14:conditionalFormatting xmlns:xm="http://schemas.microsoft.com/office/excel/2006/main">
          <x14:cfRule type="cellIs" priority="27" operator="equal" id="{68568BBA-F424-4B0C-83B3-651BE06CC10F}">
            <xm:f>ListsMP!$A$3</xm:f>
            <x14:dxf>
              <fill>
                <patternFill>
                  <bgColor theme="5" tint="0.79998168889431442"/>
                </patternFill>
              </fill>
            </x14:dxf>
          </x14:cfRule>
          <x14:cfRule type="cellIs" priority="28" operator="equal" id="{36E17E27-E594-40FA-BDAF-1ACFD7830993}">
            <xm:f>ListsMP!$A$2</xm:f>
            <x14:dxf>
              <fill>
                <patternFill>
                  <bgColor theme="9" tint="0.79998168889431442"/>
                </patternFill>
              </fill>
            </x14:dxf>
          </x14:cfRule>
          <xm:sqref>E13</xm:sqref>
        </x14:conditionalFormatting>
        <x14:conditionalFormatting xmlns:xm="http://schemas.microsoft.com/office/excel/2006/main">
          <x14:cfRule type="cellIs" priority="25" operator="equal" id="{C3FE33BF-9654-4E7B-BC8F-CBE471BDB117}">
            <xm:f>ListsMP!$A$3</xm:f>
            <x14:dxf>
              <fill>
                <patternFill>
                  <bgColor theme="5" tint="0.79998168889431442"/>
                </patternFill>
              </fill>
            </x14:dxf>
          </x14:cfRule>
          <x14:cfRule type="cellIs" priority="26" operator="equal" id="{9311247A-A5D4-4094-8B93-44B77617E7E3}">
            <xm:f>ListsMP!$A$2</xm:f>
            <x14:dxf>
              <fill>
                <patternFill>
                  <bgColor theme="9" tint="0.79998168889431442"/>
                </patternFill>
              </fill>
            </x14:dxf>
          </x14:cfRule>
          <xm:sqref>E15:E32</xm:sqref>
        </x14:conditionalFormatting>
        <x14:conditionalFormatting xmlns:xm="http://schemas.microsoft.com/office/excel/2006/main">
          <x14:cfRule type="cellIs" priority="21" operator="equal" id="{3C856FAC-A4FE-49F9-924D-8E8CC819C436}">
            <xm:f>ListsMP!$A$3</xm:f>
            <x14:dxf>
              <fill>
                <patternFill>
                  <bgColor theme="5" tint="0.79998168889431442"/>
                </patternFill>
              </fill>
            </x14:dxf>
          </x14:cfRule>
          <x14:cfRule type="cellIs" priority="22" operator="equal" id="{57B87B04-6319-4B83-9967-001E79604928}">
            <xm:f>ListsMP!$A$2</xm:f>
            <x14:dxf>
              <fill>
                <patternFill>
                  <bgColor theme="9" tint="0.79998168889431442"/>
                </patternFill>
              </fill>
            </x14:dxf>
          </x14:cfRule>
          <xm:sqref>E34:E35</xm:sqref>
        </x14:conditionalFormatting>
        <x14:conditionalFormatting xmlns:xm="http://schemas.microsoft.com/office/excel/2006/main">
          <x14:cfRule type="cellIs" priority="19" operator="equal" id="{77940AA0-14FA-4346-AC25-BD35DD508E43}">
            <xm:f>ListsMP!$A$3</xm:f>
            <x14:dxf>
              <fill>
                <patternFill>
                  <bgColor theme="5" tint="0.79998168889431442"/>
                </patternFill>
              </fill>
            </x14:dxf>
          </x14:cfRule>
          <x14:cfRule type="cellIs" priority="20" operator="equal" id="{A88C8CC8-0360-481D-A94E-7C7AF7D3A87C}">
            <xm:f>ListsMP!$A$2</xm:f>
            <x14:dxf>
              <fill>
                <patternFill>
                  <bgColor theme="9" tint="0.79998168889431442"/>
                </patternFill>
              </fill>
            </x14:dxf>
          </x14:cfRule>
          <xm:sqref>E37:E38</xm:sqref>
        </x14:conditionalFormatting>
        <x14:conditionalFormatting xmlns:xm="http://schemas.microsoft.com/office/excel/2006/main">
          <x14:cfRule type="cellIs" priority="17" operator="equal" id="{CDC504A9-2490-42E0-B64B-EF652F1C43DE}">
            <xm:f>ListsMP!$A$3</xm:f>
            <x14:dxf>
              <fill>
                <patternFill>
                  <bgColor theme="5" tint="0.79998168889431442"/>
                </patternFill>
              </fill>
            </x14:dxf>
          </x14:cfRule>
          <x14:cfRule type="cellIs" priority="18" operator="equal" id="{A04EEE70-7125-4C63-B12E-142D5E46BBA9}">
            <xm:f>ListsMP!$A$2</xm:f>
            <x14:dxf>
              <fill>
                <patternFill>
                  <bgColor theme="9" tint="0.79998168889431442"/>
                </patternFill>
              </fill>
            </x14:dxf>
          </x14:cfRule>
          <xm:sqref>E40</xm:sqref>
        </x14:conditionalFormatting>
        <x14:conditionalFormatting xmlns:xm="http://schemas.microsoft.com/office/excel/2006/main">
          <x14:cfRule type="iconSet" priority="6" id="{A9996F2E-788C-40F9-83E8-6B156EFECCFB}">
            <x14:iconSet iconSet="3Symbols" showValue="0" custom="1">
              <x14:cfvo type="percent">
                <xm:f>0</xm:f>
              </x14:cfvo>
              <x14:cfvo type="num">
                <xm:f>0</xm:f>
              </x14:cfvo>
              <x14:cfvo type="num">
                <xm:f>1</xm:f>
              </x14:cfvo>
              <x14:cfIcon iconSet="3Symbols" iconId="0"/>
              <x14:cfIcon iconSet="3Symbols" iconId="0"/>
              <x14:cfIcon iconSet="3Symbols" iconId="2"/>
            </x14:iconSet>
          </x14:cfRule>
          <xm:sqref>G4:Q40</xm:sqref>
        </x14:conditionalFormatting>
        <x14:conditionalFormatting xmlns:xm="http://schemas.microsoft.com/office/excel/2006/main">
          <x14:cfRule type="iconSet" priority="1" id="{F1DC44F3-198C-4A11-B602-3D53259BEC77}">
            <x14:iconSet iconSet="3Symbols" showValue="0" custom="1">
              <x14:cfvo type="percent">
                <xm:f>0</xm:f>
              </x14:cfvo>
              <x14:cfvo type="num">
                <xm:f>0</xm:f>
              </x14:cfvo>
              <x14:cfvo type="num">
                <xm:f>2</xm:f>
              </x14:cfvo>
              <x14:cfIcon iconSet="3Symbols" iconId="0"/>
              <x14:cfIcon iconSet="3Symbols" iconId="2"/>
              <x14:cfIcon iconSet="3Symbols" iconId="1"/>
            </x14:iconSet>
          </x14:cfRule>
          <xm:sqref>H6:I8 H8:H9</xm:sqref>
        </x14:conditionalFormatting>
        <x14:conditionalFormatting xmlns:xm="http://schemas.microsoft.com/office/excel/2006/main">
          <x14:cfRule type="iconSet" priority="2" id="{DF80A6F2-FBB5-418A-ACB2-342418092245}">
            <x14:iconSet iconSet="3Symbols" showValue="0" custom="1">
              <x14:cfvo type="percent">
                <xm:f>0</xm:f>
              </x14:cfvo>
              <x14:cfvo type="num">
                <xm:f>0</xm:f>
              </x14:cfvo>
              <x14:cfvo type="num">
                <xm:f>2</xm:f>
              </x14:cfvo>
              <x14:cfIcon iconSet="3Symbols" iconId="0"/>
              <x14:cfIcon iconSet="3Symbols" iconId="2"/>
              <x14:cfIcon iconSet="3Symbols" iconId="1"/>
            </x14:iconSet>
          </x14:cfRule>
          <xm:sqref>K24:K30</xm:sqref>
        </x14:conditionalFormatting>
        <x14:conditionalFormatting xmlns:xm="http://schemas.microsoft.com/office/excel/2006/main">
          <x14:cfRule type="iconSet" priority="3" id="{9DE4E7C2-06E0-4512-AD0B-E2705AA3EE05}">
            <x14:iconSet iconSet="3Symbols" showValue="0" custom="1">
              <x14:cfvo type="percent">
                <xm:f>0</xm:f>
              </x14:cfvo>
              <x14:cfvo type="num">
                <xm:f>2</xm:f>
              </x14:cfvo>
              <x14:cfvo type="num">
                <xm:f>3</xm:f>
              </x14:cfvo>
              <x14:cfIcon iconSet="3Symbols" iconId="2"/>
              <x14:cfIcon iconSet="3Symbols" iconId="1"/>
              <x14:cfIcon iconSet="3Symbols" iconId="0"/>
            </x14:iconSet>
          </x14:cfRule>
          <xm:sqref>K32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2D39EF42-DC3F-4F4E-B3CC-06E5B859BFC2}">
          <x14:formula1>
            <xm:f>ListsIeguld!$A$2:$A$3</xm:f>
          </x14:formula1>
          <xm:sqref>E37:E38 E11 E13 E40 E34:E35 E4:E9 E15:E32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6BE82-A171-4858-9CF5-DF9E0B271561}">
  <sheetPr>
    <tabColor theme="5"/>
  </sheetPr>
  <dimension ref="A1:D16"/>
  <sheetViews>
    <sheetView zoomScaleNormal="100" workbookViewId="0"/>
  </sheetViews>
  <sheetFormatPr defaultColWidth="8.7109375" defaultRowHeight="15" x14ac:dyDescent="0.25"/>
  <cols>
    <col min="1" max="1" width="25.42578125" style="78" customWidth="1"/>
    <col min="2" max="2" width="8.7109375" style="78"/>
    <col min="3" max="3" width="25.5703125" style="78" customWidth="1"/>
    <col min="4" max="4" width="60.28515625" style="78" customWidth="1"/>
    <col min="5" max="16384" width="8.7109375" style="78"/>
  </cols>
  <sheetData>
    <row r="1" spans="1:4" x14ac:dyDescent="0.25">
      <c r="A1" s="77" t="s">
        <v>59</v>
      </c>
    </row>
    <row r="2" spans="1:4" x14ac:dyDescent="0.25">
      <c r="A2" s="78" t="s">
        <v>55</v>
      </c>
    </row>
    <row r="3" spans="1:4" x14ac:dyDescent="0.25">
      <c r="A3" s="78" t="s">
        <v>56</v>
      </c>
    </row>
    <row r="8" spans="1:4" x14ac:dyDescent="0.25">
      <c r="C8" s="115" t="s">
        <v>107</v>
      </c>
      <c r="D8" s="79" t="s">
        <v>108</v>
      </c>
    </row>
    <row r="9" spans="1:4" x14ac:dyDescent="0.25">
      <c r="C9" s="115"/>
      <c r="D9" s="79" t="s">
        <v>109</v>
      </c>
    </row>
    <row r="10" spans="1:4" x14ac:dyDescent="0.25">
      <c r="C10" s="115"/>
      <c r="D10" s="79" t="s">
        <v>110</v>
      </c>
    </row>
    <row r="11" spans="1:4" x14ac:dyDescent="0.25">
      <c r="C11" s="115"/>
      <c r="D11" s="79" t="s">
        <v>111</v>
      </c>
    </row>
    <row r="12" spans="1:4" x14ac:dyDescent="0.25">
      <c r="C12" s="115"/>
      <c r="D12" s="79" t="s">
        <v>112</v>
      </c>
    </row>
    <row r="13" spans="1:4" x14ac:dyDescent="0.25">
      <c r="C13" s="115"/>
      <c r="D13" s="79" t="s">
        <v>113</v>
      </c>
    </row>
    <row r="14" spans="1:4" x14ac:dyDescent="0.25">
      <c r="C14" s="115"/>
      <c r="D14" s="79" t="s">
        <v>114</v>
      </c>
    </row>
    <row r="15" spans="1:4" x14ac:dyDescent="0.25">
      <c r="C15" s="115"/>
      <c r="D15" s="79" t="s">
        <v>115</v>
      </c>
    </row>
    <row r="16" spans="1:4" x14ac:dyDescent="0.25">
      <c r="C16" s="115"/>
      <c r="D16" s="79" t="s">
        <v>116</v>
      </c>
    </row>
  </sheetData>
  <mergeCells count="1">
    <mergeCell ref="C8:C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E2223AE03551A742A0654B0675E132B1" ma:contentTypeVersion="11" ma:contentTypeDescription="Izveidot jaunu dokumentu." ma:contentTypeScope="" ma:versionID="823de0170ec25a131fef48aed9c9b3f2">
  <xsd:schema xmlns:xsd="http://www.w3.org/2001/XMLSchema" xmlns:xs="http://www.w3.org/2001/XMLSchema" xmlns:p="http://schemas.microsoft.com/office/2006/metadata/properties" xmlns:ns2="5d34ac77-c378-4a75-8907-afef9fcf6bb0" xmlns:ns3="941dabe2-6080-47d7-b0cc-784d91d877ce" xmlns:ns4="b6fbfbc7-cbe7-4623-a2e2-a06d6692bc31" xmlns:ns5="399333f9-c5c9-4916-83b9-9d848fe57496" targetNamespace="http://schemas.microsoft.com/office/2006/metadata/properties" ma:root="true" ma:fieldsID="615aa5be7c9b41ad8b30c93c84c4e584" ns2:_="" ns3:_="" ns4:_="" ns5:_="">
    <xsd:import namespace="5d34ac77-c378-4a75-8907-afef9fcf6bb0"/>
    <xsd:import namespace="941dabe2-6080-47d7-b0cc-784d91d877ce"/>
    <xsd:import namespace="b6fbfbc7-cbe7-4623-a2e2-a06d6692bc31"/>
    <xsd:import namespace="399333f9-c5c9-4916-83b9-9d848fe5749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4:MediaServiceObjectDetectorVersions" minOccurs="0"/>
                <xsd:element ref="ns4:lcf76f155ced4ddcb4097134ff3c332f" minOccurs="0"/>
                <xsd:element ref="ns5:TaxCatchAll" minOccurs="0"/>
                <xsd:element ref="ns4:MediaServiceOCR" minOccurs="0"/>
                <xsd:element ref="ns4:MediaServiceGenerationTime" minOccurs="0"/>
                <xsd:element ref="ns4:MediaServiceEventHashCode"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34ac77-c378-4a75-8907-afef9fcf6b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1dabe2-6080-47d7-b0cc-784d91d877ce"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fbfbc7-cbe7-4623-a2e2-a06d6692bc31" elementFormDefault="qualified">
    <xsd:import namespace="http://schemas.microsoft.com/office/2006/documentManagement/types"/>
    <xsd:import namespace="http://schemas.microsoft.com/office/infopath/2007/PartnerControls"/>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ttēlu atzīmes" ma:readOnly="false" ma:fieldId="{5cf76f15-5ced-4ddc-b409-7134ff3c332f}" ma:taxonomyMulti="true" ma:sspId="8ba6217a-d57f-4e4e-9976-e5ef7d7b6c6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9333f9-c5c9-4916-83b9-9d848fe5749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0c482de-abfc-4f42-8533-9b871840637d}" ma:internalName="TaxCatchAll" ma:showField="CatchAllData" ma:web="941dabe2-6080-47d7-b0cc-784d91d87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6fbfbc7-cbe7-4623-a2e2-a06d6692bc31">
      <Terms xmlns="http://schemas.microsoft.com/office/infopath/2007/PartnerControls"/>
    </lcf76f155ced4ddcb4097134ff3c332f>
    <TaxCatchAll xmlns="399333f9-c5c9-4916-83b9-9d848fe57496" xsi:nil="true"/>
  </documentManagement>
</p:properties>
</file>

<file path=customXml/itemProps1.xml><?xml version="1.0" encoding="utf-8"?>
<ds:datastoreItem xmlns:ds="http://schemas.openxmlformats.org/officeDocument/2006/customXml" ds:itemID="{D358C189-52F1-44DF-8708-1D13D61D38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34ac77-c378-4a75-8907-afef9fcf6bb0"/>
    <ds:schemaRef ds:uri="941dabe2-6080-47d7-b0cc-784d91d877ce"/>
    <ds:schemaRef ds:uri="b6fbfbc7-cbe7-4623-a2e2-a06d6692bc31"/>
    <ds:schemaRef ds:uri="399333f9-c5c9-4916-83b9-9d848fe574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CCB2D9-CED9-4310-B16B-DA519C68F3DF}">
  <ds:schemaRefs>
    <ds:schemaRef ds:uri="http://schemas.microsoft.com/sharepoint/v3/contenttype/forms"/>
  </ds:schemaRefs>
</ds:datastoreItem>
</file>

<file path=customXml/itemProps3.xml><?xml version="1.0" encoding="utf-8"?>
<ds:datastoreItem xmlns:ds="http://schemas.openxmlformats.org/officeDocument/2006/customXml" ds:itemID="{9E7AE89B-4CD7-4EA9-A0A1-2C65E956A728}">
  <ds:schemaRefs>
    <ds:schemaRef ds:uri="http://purl.org/dc/terms/"/>
    <ds:schemaRef ds:uri="http://schemas.microsoft.com/office/infopath/2007/PartnerControls"/>
    <ds:schemaRef ds:uri="http://purl.org/dc/elements/1.1/"/>
    <ds:schemaRef ds:uri="5d34ac77-c378-4a75-8907-afef9fcf6bb0"/>
    <ds:schemaRef ds:uri="http://www.w3.org/XML/1998/namespace"/>
    <ds:schemaRef ds:uri="http://schemas.microsoft.com/office/2006/metadata/properties"/>
    <ds:schemaRef ds:uri="b6fbfbc7-cbe7-4623-a2e2-a06d6692bc31"/>
    <ds:schemaRef ds:uri="http://schemas.microsoft.com/office/2006/documentManagement/types"/>
    <ds:schemaRef ds:uri="399333f9-c5c9-4916-83b9-9d848fe57496"/>
    <ds:schemaRef ds:uri="http://schemas.openxmlformats.org/package/2006/metadata/core-properties"/>
    <ds:schemaRef ds:uri="941dabe2-6080-47d7-b0cc-784d91d877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Maksājumu pakalpojumi</vt:lpstr>
      <vt:lpstr>ListsMP</vt:lpstr>
      <vt:lpstr>Apdrošināšana</vt:lpstr>
      <vt:lpstr>ListsApdr</vt:lpstr>
      <vt:lpstr>Noguldījumu piesaiste</vt:lpstr>
      <vt:lpstr>ListsBank</vt:lpstr>
      <vt:lpstr>Ieguldijumi</vt:lpstr>
      <vt:lpstr>ListsIeguld</vt:lpstr>
    </vt:vector>
  </TitlesOfParts>
  <Manager/>
  <Company>Latvijas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Artis Šmits</dc:creator>
  <cp:keywords/>
  <dc:description/>
  <cp:lastModifiedBy>Ingus Valtiņš</cp:lastModifiedBy>
  <cp:revision/>
  <dcterms:created xsi:type="dcterms:W3CDTF">2023-12-13T13:46:17Z</dcterms:created>
  <dcterms:modified xsi:type="dcterms:W3CDTF">2026-04-09T10:40:36Z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0x010100E2223AE03551A742A0654B0675E132B1</vt:lpwstr>
  </property>
  <property fmtid="{D5CDD505-2E9C-101B-9397-08002B2CF9AE}" pid="3" name="MediaServiceImageTags">
    <vt:lpwstr/>
  </property>
</Properties>
</file>