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GP_04\FP_no_FKTK\NGF\2022\Operatīvās bilances\"/>
    </mc:Choice>
  </mc:AlternateContent>
  <xr:revisionPtr revIDLastSave="0" documentId="13_ncr:1_{8BB80CD3-ED63-4BE8-B217-1F349AFCA23A}" xr6:coauthVersionLast="47" xr6:coauthVersionMax="47" xr10:uidLastSave="{00000000-0000-0000-0000-000000000000}"/>
  <bookViews>
    <workbookView xWindow="-120" yWindow="-120" windowWidth="29040" windowHeight="15720" tabRatio="751" xr2:uid="{00000000-000D-0000-FFFF-FFFF00000000}"/>
  </bookViews>
  <sheets>
    <sheet name="Kopā(LV garantiju sist)" sheetId="1" r:id="rId1"/>
    <sheet name="NGF" sheetId="2" r:id="rId2"/>
    <sheet name="AAF" sheetId="3" r:id="rId3"/>
    <sheet name="VNF" sheetId="5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W13" i="2" l="1"/>
  <c r="V13" i="2"/>
  <c r="W31" i="2"/>
  <c r="W16" i="2"/>
  <c r="W30" i="2"/>
  <c r="W15" i="2"/>
  <c r="W33" i="2"/>
  <c r="W32" i="2"/>
  <c r="W34" i="2" l="1"/>
  <c r="W12" i="2"/>
  <c r="V31" i="2" l="1"/>
  <c r="W17" i="2"/>
  <c r="V33" i="2"/>
  <c r="V16" i="2"/>
  <c r="V32" i="2"/>
  <c r="V30" i="2"/>
  <c r="V34" i="2" l="1"/>
  <c r="V15" i="2"/>
  <c r="V12" i="2"/>
  <c r="X33" i="2"/>
  <c r="X30" i="2"/>
  <c r="V17" i="2" l="1"/>
  <c r="X12" i="2"/>
  <c r="X13" i="2"/>
  <c r="X32" i="2"/>
  <c r="X31" i="2"/>
  <c r="X15" i="2"/>
  <c r="X16" i="2"/>
  <c r="X34" i="2"/>
  <c r="X17" i="2" l="1"/>
  <c r="U33" i="2" l="1"/>
  <c r="U30" i="2"/>
  <c r="U16" i="2"/>
  <c r="U12" i="2" l="1"/>
  <c r="U13" i="2"/>
  <c r="U32" i="2"/>
  <c r="U31" i="2"/>
  <c r="U34" i="2"/>
  <c r="U15" i="2"/>
  <c r="U24" i="2" l="1"/>
  <c r="U26" i="2"/>
  <c r="U23" i="2"/>
  <c r="U17" i="2"/>
  <c r="V23" i="2" l="1"/>
  <c r="V26" i="2"/>
  <c r="V24" i="2"/>
  <c r="U25" i="2" l="1"/>
  <c r="X24" i="2"/>
  <c r="W24" i="2"/>
  <c r="V25" i="2"/>
  <c r="V28" i="2"/>
  <c r="X26" i="2"/>
  <c r="W26" i="2"/>
  <c r="W23" i="2" l="1"/>
  <c r="X23" i="2"/>
  <c r="X25" i="2"/>
  <c r="W25" i="2"/>
  <c r="U36" i="2"/>
  <c r="U28" i="2"/>
  <c r="W28" i="2" l="1"/>
  <c r="X28" i="2"/>
  <c r="V36" i="2"/>
  <c r="X36" i="2" l="1"/>
  <c r="W36" i="2"/>
  <c r="U8" i="2" l="1"/>
  <c r="V8" i="2" l="1"/>
  <c r="U7" i="2"/>
  <c r="X8" i="2" l="1"/>
  <c r="W8" i="2"/>
  <c r="V7" i="2"/>
  <c r="U6" i="2"/>
  <c r="W7" i="2"/>
  <c r="X7" i="2"/>
  <c r="U9" i="2" l="1"/>
  <c r="V6" i="2"/>
  <c r="W6" i="2"/>
  <c r="X6" i="2"/>
  <c r="V9" i="2" l="1"/>
  <c r="W9" i="2"/>
  <c r="X9" i="2"/>
  <c r="U19" i="2"/>
  <c r="W19" i="2" l="1"/>
  <c r="X19" i="2"/>
  <c r="V19" i="2"/>
  <c r="B35" i="5" l="1"/>
  <c r="B50" i="5"/>
  <c r="B49" i="5"/>
  <c r="B48" i="5"/>
  <c r="B41" i="5"/>
  <c r="B40" i="5"/>
  <c r="B39" i="5"/>
  <c r="B38" i="5"/>
  <c r="B37" i="5"/>
  <c r="B42" i="5" s="1"/>
  <c r="B52" i="5" s="1"/>
  <c r="B30" i="5"/>
  <c r="B29" i="5"/>
  <c r="B28" i="5"/>
  <c r="B27" i="5"/>
  <c r="B26" i="5"/>
  <c r="B25" i="5"/>
  <c r="B23" i="5"/>
  <c r="B22" i="5"/>
  <c r="B21" i="5"/>
  <c r="B20" i="5"/>
  <c r="B19" i="5"/>
  <c r="B18" i="5"/>
  <c r="B17" i="5"/>
  <c r="B13" i="5"/>
  <c r="B12" i="5"/>
  <c r="B11" i="5"/>
  <c r="B10" i="5"/>
  <c r="B9" i="5" s="1"/>
  <c r="B24" i="5" l="1"/>
  <c r="B16" i="5" s="1"/>
  <c r="B31" i="5" s="1"/>
  <c r="B33" i="5" s="1"/>
  <c r="B47" i="5"/>
  <c r="C50" i="5"/>
  <c r="C37" i="5"/>
  <c r="C49" i="5"/>
  <c r="C48" i="5"/>
  <c r="C40" i="5"/>
  <c r="C39" i="5"/>
  <c r="C29" i="5"/>
  <c r="C28" i="5"/>
  <c r="C27" i="5"/>
  <c r="C26" i="5"/>
  <c r="C25" i="5"/>
  <c r="C23" i="5"/>
  <c r="C22" i="5"/>
  <c r="C21" i="5"/>
  <c r="C20" i="5"/>
  <c r="C19" i="5"/>
  <c r="C6" i="5"/>
  <c r="C42" i="5" l="1"/>
  <c r="C24" i="5"/>
  <c r="C16" i="5" s="1"/>
  <c r="C47" i="5"/>
  <c r="C31" i="5" l="1"/>
  <c r="C52" i="5"/>
  <c r="C12" i="5" l="1"/>
  <c r="C35" i="5" l="1"/>
  <c r="C11" i="5" l="1"/>
  <c r="C18" i="5" l="1"/>
  <c r="C38" i="5"/>
  <c r="C10" i="5" l="1"/>
  <c r="C9" i="5" s="1"/>
  <c r="C13" i="5" s="1"/>
  <c r="C33" i="5" s="1"/>
</calcChain>
</file>

<file path=xl/sharedStrings.xml><?xml version="1.0" encoding="utf-8"?>
<sst xmlns="http://schemas.openxmlformats.org/spreadsheetml/2006/main" count="382" uniqueCount="153">
  <si>
    <t>I Ilgtermiņa ieguldījumi</t>
  </si>
  <si>
    <t>II Apgrozāmie līdzekļi</t>
  </si>
  <si>
    <t>1. Norēķini par prasībām (debitoriem)</t>
  </si>
  <si>
    <t>BILANCE</t>
  </si>
  <si>
    <t>Aktīvs</t>
  </si>
  <si>
    <t>Pasīvs</t>
  </si>
  <si>
    <t>I Pašu kapitāls</t>
  </si>
  <si>
    <t xml:space="preserve">                        I iedaļas kopsumma</t>
  </si>
  <si>
    <t xml:space="preserve">                      II iedaļas kopsumma</t>
  </si>
  <si>
    <t xml:space="preserve"> 1.1. Noguldījumu garantiju fonda neto finansiālie aktīvi</t>
  </si>
  <si>
    <t xml:space="preserve"> 1.2. Apdrošināto aizsardzības fonda neto finansiālie aktīvi</t>
  </si>
  <si>
    <t xml:space="preserve">   1.2.1. Dzīvības apdrošināto aizsardzības fonda neto finansiālie aktīvi</t>
  </si>
  <si>
    <t xml:space="preserve">   1.2.2. Nedzīvības apdrošināto aizsardzības fonda neto finansiālie aktīvi</t>
  </si>
  <si>
    <t>2. Pārskata perioda neto finansiālie aktīvi</t>
  </si>
  <si>
    <t xml:space="preserve"> 2.2. Apdrošināto aizsardzības fonda neto finansiālie aktīvi</t>
  </si>
  <si>
    <t xml:space="preserve"> 2.1. Noguldījumu garantiju fonda neto finansiālie aktīvi</t>
  </si>
  <si>
    <t xml:space="preserve">  2.2.1. Dzīvības apdrošināto aizsardzības fonda neto finansiālie aktīvi</t>
  </si>
  <si>
    <t xml:space="preserve">  2.2.2. Nedzīvības apdrošināto aizsardzības fonda neto finansiālie aktīvi</t>
  </si>
  <si>
    <r>
      <t xml:space="preserve">                                             </t>
    </r>
    <r>
      <rPr>
        <b/>
        <sz val="10"/>
        <rFont val="Arial"/>
        <family val="2"/>
      </rPr>
      <t xml:space="preserve">    II Kreditori</t>
    </r>
  </si>
  <si>
    <t xml:space="preserve">                     II iedaļas kopsumma</t>
  </si>
  <si>
    <t xml:space="preserve">                     I iedaļas kopsumma</t>
  </si>
  <si>
    <t xml:space="preserve"> 1.2. Apdrošināto aizsardzības fonda vērtspapīri</t>
  </si>
  <si>
    <t xml:space="preserve"> 1.2.1. Dzīvības apdrošināto aizsardzības fonda vērtspapīri</t>
  </si>
  <si>
    <t xml:space="preserve"> 1.2.2. Pārējo apdrošināto aizsardzības fonda vērtspapīri</t>
  </si>
  <si>
    <t xml:space="preserve">   1.1.1. Prasības pret tirgus dalībniekiem Noguldījumu garantiju fondam</t>
  </si>
  <si>
    <t xml:space="preserve">   1.1.2. Prasības pret tirgus dalībniekiem Apdrošināto aizsardzības fondam</t>
  </si>
  <si>
    <t xml:space="preserve">     1.1.2.1. Prasības pret tirgus dalībniekiem dzīvības apdrošināto aizsardzības fondam</t>
  </si>
  <si>
    <t xml:space="preserve">     1.1.2.2. Prasības pret tirgus dalībniekiem pārējo apdrošināto aizsardzības fondam</t>
  </si>
  <si>
    <t xml:space="preserve">Apdrošināto aizsardzības fonda bilance </t>
  </si>
  <si>
    <t xml:space="preserve">Noguldījumu garantiju un apdrošināto aizsardzības fonda bilance </t>
  </si>
  <si>
    <t xml:space="preserve">Noguldījumu garantiju fonda bilance </t>
  </si>
  <si>
    <t>1. Ilgtermiņa finanšu ieguldījumi - kopā</t>
  </si>
  <si>
    <t>1. Ieguldījumi vērtspapīros</t>
  </si>
  <si>
    <t xml:space="preserve">    2.2.1.1. AAF1 vērtspapīri</t>
  </si>
  <si>
    <t xml:space="preserve">    2.2.1.2. AAF1 uzkrātie ienākumi</t>
  </si>
  <si>
    <t xml:space="preserve">    2.2.2.1. AAF2 vērtspapīri</t>
  </si>
  <si>
    <t xml:space="preserve">    2.2.2.2. AAF2 uzkrātie ienākumi</t>
  </si>
  <si>
    <t>2.2. Apdrošināto aizsardzības fonda saisības par vērtspapīru norēķinu pakalpojumiem</t>
  </si>
  <si>
    <t xml:space="preserve">  2.2.1. Dzīvības apdrošināto aizsardzības fonda saisības par vērtspapīru norēķinu pakalpojumiem</t>
  </si>
  <si>
    <t xml:space="preserve">  2.2.2. Pārējo apdrošināto aizsardzības fonda saisības par vērtspapīru norēķinu pakalpojumiem</t>
  </si>
  <si>
    <t xml:space="preserve">   1.2.2. Norēķini ar administratoriem par garantēto atlīdzību izmaksām no Apdrošināto aizsardzības fonda</t>
  </si>
  <si>
    <t xml:space="preserve">     1.2.2.1. Norēķini ar administratoriem par garantēto atlīdzību izmaksām no Dzīvības apdrošināto aizsardzības fonda</t>
  </si>
  <si>
    <t xml:space="preserve">     1.2.2.2. Norēķini ar administratoriem par garantēto atlīdzību izmaksām no Pārējo apdrošināto aizsardzības fonda</t>
  </si>
  <si>
    <t xml:space="preserve">     1.3.1. Pārējās prasības Dzīvības Apdrošināto aizsardzības fondam</t>
  </si>
  <si>
    <t xml:space="preserve">    1.3.1. Pārējās prasības Nedzības Apdrošināto aizsardzības fondam</t>
  </si>
  <si>
    <t>4. Naudas līdzekļi</t>
  </si>
  <si>
    <t xml:space="preserve"> 4.1. Noguldījumu garantiju fonda naudas līdzekļi</t>
  </si>
  <si>
    <t xml:space="preserve"> 4.2. Apdrošināto aizsardzības fonda naudas līdzekļi</t>
  </si>
  <si>
    <t xml:space="preserve">  4.2.1. Dzīvības apdrošināto aizsardzības fonda naudas līdzekļi</t>
  </si>
  <si>
    <t xml:space="preserve">  4.2.2. Pārējo apdrošināto aizsardzības fonda naudas līdzekļi</t>
  </si>
  <si>
    <t xml:space="preserve"> 3.2. Apdrošināto aizsardzības fonda termiņnoguldījumi</t>
  </si>
  <si>
    <t xml:space="preserve">  3.2.1. Dzīvības apdrošināto aizsardzības fonda termiņnoguldījumi</t>
  </si>
  <si>
    <t xml:space="preserve">  3.2.2. Pārējo apdrošināto aizsardzības fonda termiņnoguldījumi</t>
  </si>
  <si>
    <t xml:space="preserve">       t.sk. uzkrātās prasības  par prasījuma tiesībām pret noguldījumu piesaistītāju par izmaksātajām garantētajām atlīdzībām </t>
  </si>
  <si>
    <t xml:space="preserve">       t.sk. uzkrātās prasības  par prasījuma tiesībām pret noguldījumu piesaistītāju par izmaksājamajām garantētajām atlīdzībām </t>
  </si>
  <si>
    <t>1. Norēķini par prasībām par garantētajām atlīdzībām</t>
  </si>
  <si>
    <t>2. Ieguldījumi vērtspapīros</t>
  </si>
  <si>
    <t xml:space="preserve"> 2.1. Noguldījumu garantiju fonda ieguldījumi</t>
  </si>
  <si>
    <t xml:space="preserve">   2.1.1. NGF vērtspapīri</t>
  </si>
  <si>
    <t xml:space="preserve">   2.1.2. NGF uzkrātie ienākumi</t>
  </si>
  <si>
    <t xml:space="preserve"> 2.2. Apdrošināto aizsardzības fonda ieguldījumi</t>
  </si>
  <si>
    <t xml:space="preserve"> 2.2.1. Dzīvības apdrošināto aizsardzības fonda vērtspapīri</t>
  </si>
  <si>
    <t xml:space="preserve"> 2.2.2. Pārējo apdrošināto aizsardzības fonda vērtspapīri</t>
  </si>
  <si>
    <t>1. Saistības par aizņēmumu</t>
  </si>
  <si>
    <t>2. Noguldījumu garantiju fonda uzkrātās saistības garantētajām atlīdzībām</t>
  </si>
  <si>
    <t>2. Saistības garantētajām atlīdzībām</t>
  </si>
  <si>
    <t xml:space="preserve"> 1.1 Prasības pret fondu dalībniekiem</t>
  </si>
  <si>
    <t xml:space="preserve"> 1.1. Prasības pret fonda dalībniekiem</t>
  </si>
  <si>
    <t>1. Perioda sākuma neto finansiālie aktīvi</t>
  </si>
  <si>
    <t>1. Iepriekšējā perioda neto finansiālie aktīvi</t>
  </si>
  <si>
    <t>3. Saistības pret garantēto atlīdzību izmaksātājiem</t>
  </si>
  <si>
    <t>3. Noguldījumu garantiju fonda saistības pret garantēto atlīdzību izmaksātājiem</t>
  </si>
  <si>
    <t>euro</t>
  </si>
  <si>
    <t>5. Saisības par norēķinu pakalpojumiem</t>
  </si>
  <si>
    <t>Vienotais noregulējuma fonds</t>
  </si>
  <si>
    <t xml:space="preserve"> 1.2. Pārējās prasības</t>
  </si>
  <si>
    <t>2. Naudas līdzekļi</t>
  </si>
  <si>
    <t>1. Saisības par maksājumiem par konta atlikumu</t>
  </si>
  <si>
    <t>II Kreditori</t>
  </si>
  <si>
    <t xml:space="preserve"> 1.2. Norēķini ar garantēto atlīdzību izmaksātājiem</t>
  </si>
  <si>
    <t xml:space="preserve">   1.2.1.  Norēķini par prasībām ar garantēto atlīdzību izmaksātājiem no NGF</t>
  </si>
  <si>
    <t>1. Noguldījumu garantiju fonda saistības par aizņēmuma maksu</t>
  </si>
  <si>
    <t>1. Settlement of Claims on Guaranteed Compensations</t>
  </si>
  <si>
    <t>Rights to demand (to the guaranteed compensations paid)</t>
  </si>
  <si>
    <t>Accrued claims on the rights to demand (guaranteed compensations to be paid)</t>
  </si>
  <si>
    <t>ASSETS</t>
  </si>
  <si>
    <t>I LONG-TERM INVESTMENTS</t>
  </si>
  <si>
    <t>II CURRENT ASSETS</t>
  </si>
  <si>
    <t>Deposit Guarantee Fund</t>
  </si>
  <si>
    <t>Balance Sheet</t>
  </si>
  <si>
    <t>4. Cash</t>
  </si>
  <si>
    <t>TOTAL ASSETS</t>
  </si>
  <si>
    <t>LIABILITIES</t>
  </si>
  <si>
    <t>I EQUITY</t>
  </si>
  <si>
    <t>1. Accounts receivable</t>
  </si>
  <si>
    <t>I TOTAL LONG-TERM INVESTMENTS</t>
  </si>
  <si>
    <t>2. Investments in securities</t>
  </si>
  <si>
    <t>II TOTAL CURRENT ASSETS</t>
  </si>
  <si>
    <t>II PAYABLES</t>
  </si>
  <si>
    <t>II TOTAL PAYABLES</t>
  </si>
  <si>
    <t>I TOTAL EQUITY</t>
  </si>
  <si>
    <t>TOTAL LIABILITIES</t>
  </si>
  <si>
    <t>1. Net financial assets (result) of the previous period</t>
  </si>
  <si>
    <t>2. Net  financial assets (result) of the reporting period</t>
  </si>
  <si>
    <t>1. Accrued debt charges (up to 1 year maturity)</t>
  </si>
  <si>
    <t>2. Accrued liabilities for guaranteed compensations</t>
  </si>
  <si>
    <t>3. Claims on the Guaranteed Compensation Payer Bank</t>
  </si>
  <si>
    <t>5. Short-term liabilities</t>
  </si>
  <si>
    <t>1.1. Due from deposit takers</t>
  </si>
  <si>
    <t>1.2. Claims on the guaranteed compensation payer bank</t>
  </si>
  <si>
    <t>31.03.2019.</t>
  </si>
  <si>
    <t>30.06.2019.</t>
  </si>
  <si>
    <t>30.09.2019.</t>
  </si>
  <si>
    <t>31.12.2018.</t>
  </si>
  <si>
    <t>31.12.2019.</t>
  </si>
  <si>
    <t>31.03.2020.</t>
  </si>
  <si>
    <t xml:space="preserve">                     II Kreditori kopā</t>
  </si>
  <si>
    <t xml:space="preserve">                      II Apgrozāmie līdzekļi kopā</t>
  </si>
  <si>
    <t xml:space="preserve">                        I Ilgtermiņa ieguldījumi kopā</t>
  </si>
  <si>
    <t xml:space="preserve">                     I Pašu kapitāls kopā</t>
  </si>
  <si>
    <t xml:space="preserve">                        I  Ilgtermiņa ieguldījumi kopā</t>
  </si>
  <si>
    <t>4. Saisības par norēķinu pakalpojumiem</t>
  </si>
  <si>
    <t>5.1. Noguldījumu garantiju fonda saistības par norēķinu pakalpojumiem</t>
  </si>
  <si>
    <t>5.2. Apdrošināto aizsardzības fonda saistības par norēķinu pakalpojumiem</t>
  </si>
  <si>
    <t xml:space="preserve">  5.2.1. Dzīvības apdrošināto aizsardzības fonda saistības par norēķinu pakalpojumiem</t>
  </si>
  <si>
    <t xml:space="preserve">  5.2.2. Pārējo apdrošināto aizsardzības fonda saistības par norēķinu pakalpojumiem</t>
  </si>
  <si>
    <t>30.06.2020.</t>
  </si>
  <si>
    <t>30.09.2020.</t>
  </si>
  <si>
    <t>31.12.2020.</t>
  </si>
  <si>
    <t>31.03.2021.</t>
  </si>
  <si>
    <t>GP31.12.2020</t>
  </si>
  <si>
    <t>1. Saistības par  norēķinu pakalpojumiem</t>
  </si>
  <si>
    <t>1.2. Apdrošināto aizsardzības fonda saistības par  norēķinu pakalpojumiem</t>
  </si>
  <si>
    <t xml:space="preserve"> 1.2.1. Dzīvības apdrošināto aizsardzības fonda saistības par  norēķinu pakalpojumiem</t>
  </si>
  <si>
    <t xml:space="preserve"> 1.2.2. Pārējo apdrošināto aizsardzības fonda saistības par norēķinu  pakalpojumiem</t>
  </si>
  <si>
    <t xml:space="preserve"> 2.1. Noguldījumu garantiju fonda naudas līdzekļi</t>
  </si>
  <si>
    <t>30.06.2021.</t>
  </si>
  <si>
    <t>30.09.2021.</t>
  </si>
  <si>
    <t>31.12.2021.</t>
  </si>
  <si>
    <t>Q4</t>
  </si>
  <si>
    <t>2021 gads</t>
  </si>
  <si>
    <t>Q2</t>
  </si>
  <si>
    <t>Q3</t>
  </si>
  <si>
    <t>31.03.2022.</t>
  </si>
  <si>
    <t>30.06.2022.</t>
  </si>
  <si>
    <t>30.09.2022.</t>
  </si>
  <si>
    <t>2022.gada 4.ceturksnis</t>
  </si>
  <si>
    <t>31.12.2022.</t>
  </si>
  <si>
    <t>1.2. Citas prasības</t>
  </si>
  <si>
    <t>1.3.Prasības par norēķinu pakalpojumiem</t>
  </si>
  <si>
    <t xml:space="preserve">1.3.1. Noguldījumu garantiju fonda prasības par norēķinu pakalpojumiem </t>
  </si>
  <si>
    <t xml:space="preserve">1.3.2 Dzīvības apdrošināto aizsardzības fonda  prasības par norēķinu pakalpojumiem </t>
  </si>
  <si>
    <t xml:space="preserve">1.3.3. Pārējo apdrošināto aizsardzības fonda prasības par norēķinu pakalpojumiem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</si>
</sst>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L_s_-;\-* #,##0.00\ _L_s_-;_-* &quot;-&quot;??\ _L_s_-;_-@_-"/>
  </numFmts>
  <fonts count="11" x14ac:knownFonts="1">
    <font>
      <sz val="10"/>
      <name val="Arial"/>
      <charset val="186"/>
    </font>
    <font>
      <sz val="10"/>
      <name val="Arial"/>
      <family val="2"/>
      <charset val="186"/>
    </font>
    <font>
      <b/>
      <sz val="10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  <charset val="186"/>
    </font>
    <font>
      <sz val="10"/>
      <name val="Arial"/>
      <family val="2"/>
    </font>
    <font>
      <sz val="10"/>
      <color indexed="48"/>
      <name val="Arial"/>
      <family val="2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i/>
      <sz val="10"/>
      <name val="Arial"/>
      <family val="2"/>
      <charset val="186"/>
    </font>
    <font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47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3" xfId="0" applyFont="1" applyBorder="1"/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wrapText="1"/>
    </xf>
    <xf numFmtId="0" fontId="4" fillId="0" borderId="0" xfId="0" applyFont="1"/>
    <xf numFmtId="0" fontId="0" fillId="0" borderId="5" xfId="0" applyBorder="1"/>
    <xf numFmtId="0" fontId="2" fillId="0" borderId="6" xfId="0" applyFont="1" applyBorder="1" applyAlignment="1">
      <alignment horizontal="center"/>
    </xf>
    <xf numFmtId="3" fontId="2" fillId="0" borderId="7" xfId="0" applyNumberFormat="1" applyFont="1" applyBorder="1" applyAlignment="1">
      <alignment horizontal="right"/>
    </xf>
    <xf numFmtId="0" fontId="2" fillId="0" borderId="5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2" fillId="0" borderId="5" xfId="0" applyFont="1" applyBorder="1"/>
    <xf numFmtId="0" fontId="2" fillId="0" borderId="7" xfId="0" applyFont="1" applyBorder="1"/>
    <xf numFmtId="0" fontId="0" fillId="0" borderId="1" xfId="0" applyBorder="1" applyAlignment="1">
      <alignment wrapText="1"/>
    </xf>
    <xf numFmtId="0" fontId="5" fillId="0" borderId="5" xfId="0" applyFont="1" applyBorder="1"/>
    <xf numFmtId="0" fontId="5" fillId="0" borderId="5" xfId="0" applyFont="1" applyBorder="1" applyAlignment="1">
      <alignment wrapText="1"/>
    </xf>
    <xf numFmtId="3" fontId="2" fillId="0" borderId="5" xfId="0" applyNumberFormat="1" applyFont="1" applyBorder="1" applyAlignment="1">
      <alignment horizontal="right"/>
    </xf>
    <xf numFmtId="3" fontId="5" fillId="0" borderId="5" xfId="0" applyNumberFormat="1" applyFont="1" applyBorder="1" applyAlignment="1">
      <alignment horizontal="right"/>
    </xf>
    <xf numFmtId="0" fontId="6" fillId="0" borderId="0" xfId="0" applyFont="1"/>
    <xf numFmtId="3" fontId="2" fillId="0" borderId="8" xfId="0" applyNumberFormat="1" applyFont="1" applyBorder="1" applyAlignment="1">
      <alignment horizontal="right"/>
    </xf>
    <xf numFmtId="14" fontId="5" fillId="0" borderId="6" xfId="0" applyNumberFormat="1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3" fontId="5" fillId="0" borderId="5" xfId="1" applyNumberFormat="1" applyFont="1" applyFill="1" applyBorder="1" applyAlignment="1">
      <alignment horizontal="right"/>
    </xf>
    <xf numFmtId="0" fontId="5" fillId="0" borderId="9" xfId="0" applyFont="1" applyBorder="1" applyAlignment="1">
      <alignment horizontal="right"/>
    </xf>
    <xf numFmtId="3" fontId="2" fillId="0" borderId="5" xfId="1" applyNumberFormat="1" applyFont="1" applyFill="1" applyBorder="1" applyAlignment="1">
      <alignment horizontal="right"/>
    </xf>
    <xf numFmtId="0" fontId="7" fillId="0" borderId="1" xfId="0" applyFont="1" applyBorder="1"/>
    <xf numFmtId="0" fontId="7" fillId="0" borderId="5" xfId="0" applyFont="1" applyBorder="1"/>
    <xf numFmtId="0" fontId="1" fillId="0" borderId="1" xfId="0" applyFont="1" applyBorder="1"/>
    <xf numFmtId="0" fontId="1" fillId="0" borderId="0" xfId="0" applyFont="1"/>
    <xf numFmtId="0" fontId="1" fillId="0" borderId="5" xfId="0" applyFont="1" applyBorder="1" applyAlignment="1">
      <alignment wrapText="1"/>
    </xf>
    <xf numFmtId="0" fontId="1" fillId="0" borderId="5" xfId="0" applyFont="1" applyBorder="1"/>
    <xf numFmtId="0" fontId="8" fillId="0" borderId="5" xfId="0" applyFont="1" applyBorder="1"/>
    <xf numFmtId="0" fontId="8" fillId="0" borderId="0" xfId="0" applyFont="1"/>
    <xf numFmtId="0" fontId="8" fillId="0" borderId="5" xfId="0" applyFont="1" applyBorder="1" applyAlignment="1">
      <alignment wrapText="1"/>
    </xf>
    <xf numFmtId="3" fontId="8" fillId="0" borderId="5" xfId="0" applyNumberFormat="1" applyFont="1" applyBorder="1"/>
    <xf numFmtId="0" fontId="8" fillId="0" borderId="1" xfId="0" applyFont="1" applyBorder="1"/>
    <xf numFmtId="0" fontId="1" fillId="0" borderId="1" xfId="0" applyFont="1" applyBorder="1" applyAlignment="1">
      <alignment wrapText="1"/>
    </xf>
    <xf numFmtId="3" fontId="0" fillId="0" borderId="0" xfId="0" applyNumberFormat="1"/>
    <xf numFmtId="3" fontId="0" fillId="0" borderId="5" xfId="0" applyNumberFormat="1" applyBorder="1"/>
    <xf numFmtId="3" fontId="8" fillId="0" borderId="8" xfId="0" applyNumberFormat="1" applyFont="1" applyBorder="1"/>
    <xf numFmtId="0" fontId="9" fillId="0" borderId="0" xfId="0" applyFont="1" applyAlignment="1">
      <alignment horizontal="right"/>
    </xf>
    <xf numFmtId="3" fontId="8" fillId="0" borderId="5" xfId="0" applyNumberFormat="1" applyFont="1" applyBorder="1" applyAlignment="1">
      <alignment horizontal="right"/>
    </xf>
    <xf numFmtId="14" fontId="1" fillId="0" borderId="4" xfId="0" applyNumberFormat="1" applyFont="1" applyBorder="1" applyAlignment="1">
      <alignment horizontal="center"/>
    </xf>
    <xf numFmtId="14" fontId="8" fillId="0" borderId="6" xfId="0" applyNumberFormat="1" applyFont="1" applyBorder="1" applyAlignment="1">
      <alignment horizontal="right"/>
    </xf>
    <xf numFmtId="0" fontId="8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8" fillId="0" borderId="9" xfId="0" applyFont="1" applyBorder="1" applyAlignment="1">
      <alignment horizontal="center"/>
    </xf>
    <xf numFmtId="0" fontId="2" fillId="0" borderId="10" xfId="0" applyFont="1" applyBorder="1"/>
    <xf numFmtId="0" fontId="0" fillId="0" borderId="7" xfId="0" applyBorder="1"/>
    <xf numFmtId="3" fontId="0" fillId="0" borderId="9" xfId="0" applyNumberFormat="1" applyBorder="1"/>
    <xf numFmtId="3" fontId="1" fillId="0" borderId="5" xfId="0" applyNumberFormat="1" applyFont="1" applyBorder="1"/>
    <xf numFmtId="3" fontId="0" fillId="0" borderId="7" xfId="0" applyNumberFormat="1" applyBorder="1"/>
    <xf numFmtId="3" fontId="8" fillId="2" borderId="5" xfId="0" applyNumberFormat="1" applyFont="1" applyFill="1" applyBorder="1" applyAlignment="1">
      <alignment horizontal="right"/>
    </xf>
    <xf numFmtId="3" fontId="8" fillId="2" borderId="5" xfId="0" applyNumberFormat="1" applyFont="1" applyFill="1" applyBorder="1"/>
    <xf numFmtId="4" fontId="8" fillId="0" borderId="9" xfId="0" applyNumberFormat="1" applyFont="1" applyBorder="1" applyAlignment="1">
      <alignment horizontal="center"/>
    </xf>
    <xf numFmtId="3" fontId="5" fillId="0" borderId="5" xfId="0" applyNumberFormat="1" applyFont="1" applyBorder="1"/>
    <xf numFmtId="3" fontId="8" fillId="0" borderId="5" xfId="0" applyNumberFormat="1" applyFont="1" applyBorder="1" applyAlignment="1">
      <alignment horizontal="center"/>
    </xf>
    <xf numFmtId="3" fontId="1" fillId="0" borderId="5" xfId="0" applyNumberFormat="1" applyFont="1" applyBorder="1" applyAlignment="1">
      <alignment wrapText="1"/>
    </xf>
    <xf numFmtId="3" fontId="7" fillId="0" borderId="5" xfId="0" applyNumberFormat="1" applyFont="1" applyBorder="1"/>
    <xf numFmtId="3" fontId="0" fillId="0" borderId="1" xfId="0" applyNumberFormat="1" applyBorder="1"/>
    <xf numFmtId="3" fontId="5" fillId="0" borderId="5" xfId="0" applyNumberFormat="1" applyFont="1" applyBorder="1" applyAlignment="1">
      <alignment horizontal="left"/>
    </xf>
    <xf numFmtId="3" fontId="8" fillId="0" borderId="1" xfId="0" applyNumberFormat="1" applyFont="1" applyBorder="1"/>
    <xf numFmtId="3" fontId="5" fillId="0" borderId="5" xfId="0" applyNumberFormat="1" applyFont="1" applyBorder="1" applyAlignment="1">
      <alignment wrapText="1"/>
    </xf>
    <xf numFmtId="0" fontId="8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3" fontId="8" fillId="0" borderId="9" xfId="0" applyNumberFormat="1" applyFont="1" applyBorder="1" applyAlignment="1">
      <alignment horizontal="center"/>
    </xf>
    <xf numFmtId="3" fontId="2" fillId="0" borderId="7" xfId="0" applyNumberFormat="1" applyFont="1" applyBorder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0" fillId="2" borderId="0" xfId="0" applyFill="1"/>
    <xf numFmtId="0" fontId="9" fillId="2" borderId="0" xfId="0" applyFont="1" applyFill="1" applyAlignment="1">
      <alignment horizontal="right"/>
    </xf>
    <xf numFmtId="0" fontId="2" fillId="2" borderId="6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14" fontId="8" fillId="2" borderId="6" xfId="0" applyNumberFormat="1" applyFont="1" applyFill="1" applyBorder="1" applyAlignment="1">
      <alignment horizontal="right"/>
    </xf>
    <xf numFmtId="0" fontId="2" fillId="2" borderId="5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right"/>
    </xf>
    <xf numFmtId="0" fontId="8" fillId="2" borderId="5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3" fontId="2" fillId="2" borderId="5" xfId="0" applyNumberFormat="1" applyFont="1" applyFill="1" applyBorder="1" applyAlignment="1">
      <alignment horizontal="right"/>
    </xf>
    <xf numFmtId="0" fontId="1" fillId="2" borderId="5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/>
    </xf>
    <xf numFmtId="3" fontId="1" fillId="2" borderId="5" xfId="0" applyNumberFormat="1" applyFont="1" applyFill="1" applyBorder="1" applyAlignment="1">
      <alignment horizontal="right"/>
    </xf>
    <xf numFmtId="0" fontId="1" fillId="2" borderId="0" xfId="0" applyFont="1" applyFill="1"/>
    <xf numFmtId="0" fontId="8" fillId="2" borderId="5" xfId="0" applyFont="1" applyFill="1" applyBorder="1"/>
    <xf numFmtId="0" fontId="2" fillId="2" borderId="1" xfId="0" applyFont="1" applyFill="1" applyBorder="1" applyAlignment="1">
      <alignment horizontal="left"/>
    </xf>
    <xf numFmtId="0" fontId="0" fillId="2" borderId="5" xfId="0" applyFill="1" applyBorder="1"/>
    <xf numFmtId="3" fontId="5" fillId="2" borderId="5" xfId="0" applyNumberFormat="1" applyFont="1" applyFill="1" applyBorder="1" applyAlignment="1">
      <alignment horizontal="right"/>
    </xf>
    <xf numFmtId="0" fontId="2" fillId="2" borderId="5" xfId="0" applyFont="1" applyFill="1" applyBorder="1"/>
    <xf numFmtId="0" fontId="5" fillId="2" borderId="5" xfId="0" applyFont="1" applyFill="1" applyBorder="1" applyAlignment="1">
      <alignment horizontal="right"/>
    </xf>
    <xf numFmtId="0" fontId="8" fillId="2" borderId="0" xfId="0" applyFont="1" applyFill="1"/>
    <xf numFmtId="0" fontId="1" fillId="2" borderId="5" xfId="0" applyFont="1" applyFill="1" applyBorder="1"/>
    <xf numFmtId="3" fontId="5" fillId="2" borderId="5" xfId="1" applyNumberFormat="1" applyFont="1" applyFill="1" applyBorder="1" applyAlignment="1">
      <alignment horizontal="right"/>
    </xf>
    <xf numFmtId="0" fontId="8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3" fontId="2" fillId="2" borderId="9" xfId="0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center"/>
    </xf>
    <xf numFmtId="3" fontId="2" fillId="2" borderId="5" xfId="1" applyNumberFormat="1" applyFont="1" applyFill="1" applyBorder="1" applyAlignment="1">
      <alignment horizontal="center"/>
    </xf>
    <xf numFmtId="3" fontId="2" fillId="2" borderId="5" xfId="1" applyNumberFormat="1" applyFont="1" applyFill="1" applyBorder="1" applyAlignment="1">
      <alignment horizontal="right"/>
    </xf>
    <xf numFmtId="0" fontId="2" fillId="2" borderId="7" xfId="0" applyFont="1" applyFill="1" applyBorder="1"/>
    <xf numFmtId="3" fontId="2" fillId="2" borderId="7" xfId="0" applyNumberFormat="1" applyFont="1" applyFill="1" applyBorder="1" applyAlignment="1">
      <alignment horizontal="right"/>
    </xf>
    <xf numFmtId="3" fontId="1" fillId="2" borderId="0" xfId="0" applyNumberFormat="1" applyFont="1" applyFill="1"/>
    <xf numFmtId="0" fontId="0" fillId="2" borderId="0" xfId="0" applyFill="1" applyAlignment="1">
      <alignment wrapText="1"/>
    </xf>
    <xf numFmtId="0" fontId="2" fillId="2" borderId="4" xfId="0" applyFont="1" applyFill="1" applyBorder="1" applyAlignment="1">
      <alignment horizontal="center"/>
    </xf>
    <xf numFmtId="0" fontId="2" fillId="2" borderId="1" xfId="0" applyFont="1" applyFill="1" applyBorder="1"/>
    <xf numFmtId="0" fontId="0" fillId="2" borderId="1" xfId="0" applyFill="1" applyBorder="1"/>
    <xf numFmtId="0" fontId="7" fillId="2" borderId="1" xfId="0" applyFont="1" applyFill="1" applyBorder="1"/>
    <xf numFmtId="0" fontId="2" fillId="2" borderId="3" xfId="0" applyFont="1" applyFill="1" applyBorder="1"/>
    <xf numFmtId="3" fontId="2" fillId="2" borderId="8" xfId="0" applyNumberFormat="1" applyFont="1" applyFill="1" applyBorder="1" applyAlignment="1">
      <alignment horizontal="right"/>
    </xf>
    <xf numFmtId="0" fontId="5" fillId="2" borderId="5" xfId="0" applyFont="1" applyFill="1" applyBorder="1" applyAlignment="1">
      <alignment wrapText="1"/>
    </xf>
    <xf numFmtId="0" fontId="4" fillId="2" borderId="0" xfId="0" applyFont="1" applyFill="1"/>
    <xf numFmtId="0" fontId="2" fillId="2" borderId="8" xfId="0" applyFont="1" applyFill="1" applyBorder="1"/>
    <xf numFmtId="0" fontId="8" fillId="2" borderId="3" xfId="0" applyFont="1" applyFill="1" applyBorder="1"/>
    <xf numFmtId="0" fontId="8" fillId="2" borderId="8" xfId="0" applyFont="1" applyFill="1" applyBorder="1"/>
    <xf numFmtId="0" fontId="8" fillId="2" borderId="1" xfId="0" applyFont="1" applyFill="1" applyBorder="1"/>
    <xf numFmtId="3" fontId="0" fillId="2" borderId="0" xfId="0" applyNumberFormat="1" applyFill="1"/>
    <xf numFmtId="14" fontId="0" fillId="2" borderId="0" xfId="0" applyNumberFormat="1" applyFill="1"/>
    <xf numFmtId="3" fontId="5" fillId="2" borderId="1" xfId="1" applyNumberFormat="1" applyFont="1" applyFill="1" applyBorder="1" applyAlignment="1">
      <alignment horizontal="right"/>
    </xf>
    <xf numFmtId="14" fontId="0" fillId="2" borderId="5" xfId="0" applyNumberFormat="1" applyFill="1" applyBorder="1"/>
    <xf numFmtId="0" fontId="0" fillId="2" borderId="5" xfId="0" applyFill="1" applyBorder="1" applyAlignment="1">
      <alignment horizontal="left"/>
    </xf>
    <xf numFmtId="14" fontId="8" fillId="2" borderId="4" xfId="0" applyNumberFormat="1" applyFont="1" applyFill="1" applyBorder="1" applyAlignment="1">
      <alignment horizontal="right"/>
    </xf>
    <xf numFmtId="3" fontId="2" fillId="2" borderId="1" xfId="0" applyNumberFormat="1" applyFont="1" applyFill="1" applyBorder="1" applyAlignment="1">
      <alignment horizontal="right"/>
    </xf>
    <xf numFmtId="3" fontId="1" fillId="2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3" fontId="5" fillId="2" borderId="1" xfId="0" applyNumberFormat="1" applyFont="1" applyFill="1" applyBorder="1" applyAlignment="1">
      <alignment horizontal="right"/>
    </xf>
    <xf numFmtId="3" fontId="2" fillId="2" borderId="3" xfId="0" applyNumberFormat="1" applyFont="1" applyFill="1" applyBorder="1" applyAlignment="1">
      <alignment horizontal="right"/>
    </xf>
    <xf numFmtId="0" fontId="5" fillId="2" borderId="11" xfId="0" applyFont="1" applyFill="1" applyBorder="1" applyAlignment="1">
      <alignment horizontal="right"/>
    </xf>
    <xf numFmtId="3" fontId="8" fillId="2" borderId="1" xfId="0" applyNumberFormat="1" applyFont="1" applyFill="1" applyBorder="1" applyAlignment="1">
      <alignment horizontal="right"/>
    </xf>
    <xf numFmtId="3" fontId="2" fillId="2" borderId="1" xfId="1" applyNumberFormat="1" applyFont="1" applyFill="1" applyBorder="1" applyAlignment="1">
      <alignment horizontal="right"/>
    </xf>
    <xf numFmtId="3" fontId="2" fillId="2" borderId="2" xfId="0" applyNumberFormat="1" applyFont="1" applyFill="1" applyBorder="1" applyAlignment="1">
      <alignment horizontal="right"/>
    </xf>
    <xf numFmtId="0" fontId="8" fillId="2" borderId="0" xfId="0" applyFont="1" applyFill="1" applyAlignment="1">
      <alignment horizontal="right"/>
    </xf>
    <xf numFmtId="14" fontId="8" fillId="2" borderId="0" xfId="0" applyNumberFormat="1" applyFont="1" applyFill="1" applyAlignment="1">
      <alignment horizontal="right"/>
    </xf>
    <xf numFmtId="3" fontId="8" fillId="2" borderId="0" xfId="0" applyNumberFormat="1" applyFont="1" applyFill="1"/>
    <xf numFmtId="10" fontId="0" fillId="2" borderId="0" xfId="2" applyNumberFormat="1" applyFont="1" applyFill="1"/>
    <xf numFmtId="1" fontId="5" fillId="2" borderId="5" xfId="0" applyNumberFormat="1" applyFont="1" applyFill="1" applyBorder="1" applyAlignment="1">
      <alignment horizontal="right"/>
    </xf>
    <xf numFmtId="0" fontId="8" fillId="2" borderId="5" xfId="0" applyFont="1" applyFill="1" applyBorder="1" applyAlignment="1">
      <alignment horizontal="right"/>
    </xf>
    <xf numFmtId="1" fontId="8" fillId="2" borderId="5" xfId="0" applyNumberFormat="1" applyFont="1" applyFill="1" applyBorder="1" applyAlignment="1">
      <alignment horizontal="right"/>
    </xf>
  </cellXfs>
  <cellStyles count="3">
    <cellStyle name="Komats" xfId="1" builtinId="3"/>
    <cellStyle name="Parasts" xfId="0" builtinId="0"/>
    <cellStyle name="Procenti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T69"/>
  <sheetViews>
    <sheetView showGridLines="0" tabSelected="1" workbookViewId="0">
      <selection activeCell="A33" sqref="A33"/>
    </sheetView>
  </sheetViews>
  <sheetFormatPr defaultRowHeight="12.75" x14ac:dyDescent="0.2"/>
  <cols>
    <col min="1" max="1" width="72.85546875" customWidth="1"/>
    <col min="2" max="2" width="60.7109375" hidden="1" customWidth="1"/>
    <col min="3" max="4" width="13" hidden="1" customWidth="1"/>
    <col min="5" max="6" width="11.28515625" hidden="1" customWidth="1"/>
    <col min="7" max="7" width="12.140625" hidden="1" customWidth="1"/>
    <col min="8" max="8" width="11.7109375" hidden="1" customWidth="1"/>
    <col min="9" max="10" width="11.140625" hidden="1" customWidth="1"/>
    <col min="11" max="11" width="12.140625" hidden="1" customWidth="1"/>
    <col min="12" max="13" width="13.85546875" hidden="1" customWidth="1"/>
    <col min="14" max="14" width="13.28515625" hidden="1" customWidth="1"/>
    <col min="15" max="15" width="13.42578125" customWidth="1"/>
    <col min="16" max="16" width="13.28515625" customWidth="1"/>
    <col min="17" max="18" width="11.140625" bestFit="1" customWidth="1"/>
    <col min="19" max="19" width="11.5703125" customWidth="1"/>
    <col min="20" max="20" width="11.140625" bestFit="1" customWidth="1"/>
  </cols>
  <sheetData>
    <row r="1" spans="1:19" ht="15.75" x14ac:dyDescent="0.25">
      <c r="A1" s="7" t="s">
        <v>29</v>
      </c>
    </row>
    <row r="2" spans="1:19" ht="15.75" x14ac:dyDescent="0.25">
      <c r="A2" s="7" t="s">
        <v>146</v>
      </c>
      <c r="B2" s="7"/>
      <c r="C2" s="7"/>
    </row>
    <row r="3" spans="1:19" x14ac:dyDescent="0.2">
      <c r="C3" s="44" t="s">
        <v>72</v>
      </c>
      <c r="D3" s="44" t="s">
        <v>72</v>
      </c>
      <c r="E3" s="44" t="s">
        <v>72</v>
      </c>
      <c r="F3" s="44" t="s">
        <v>72</v>
      </c>
      <c r="G3" s="44" t="s">
        <v>72</v>
      </c>
      <c r="H3" s="44" t="s">
        <v>72</v>
      </c>
      <c r="I3" s="44" t="s">
        <v>72</v>
      </c>
      <c r="J3" s="44" t="s">
        <v>72</v>
      </c>
      <c r="K3" s="44" t="s">
        <v>72</v>
      </c>
      <c r="L3" s="44" t="s">
        <v>72</v>
      </c>
      <c r="M3" s="44" t="s">
        <v>72</v>
      </c>
      <c r="N3" s="44" t="s">
        <v>72</v>
      </c>
      <c r="O3" s="44" t="s">
        <v>72</v>
      </c>
      <c r="P3" s="44" t="s">
        <v>72</v>
      </c>
      <c r="Q3" s="44" t="s">
        <v>72</v>
      </c>
      <c r="R3" s="44" t="s">
        <v>72</v>
      </c>
      <c r="S3" s="44" t="s">
        <v>72</v>
      </c>
    </row>
    <row r="4" spans="1:19" x14ac:dyDescent="0.2">
      <c r="A4" s="5" t="s">
        <v>4</v>
      </c>
      <c r="B4" s="50" t="s">
        <v>85</v>
      </c>
      <c r="C4" s="47" t="s">
        <v>113</v>
      </c>
      <c r="D4" s="47" t="s">
        <v>110</v>
      </c>
      <c r="E4" s="47" t="s">
        <v>111</v>
      </c>
      <c r="F4" s="47" t="s">
        <v>112</v>
      </c>
      <c r="G4" s="47" t="s">
        <v>114</v>
      </c>
      <c r="H4" s="47" t="s">
        <v>115</v>
      </c>
      <c r="I4" s="47" t="s">
        <v>126</v>
      </c>
      <c r="J4" s="47" t="s">
        <v>127</v>
      </c>
      <c r="K4" s="47" t="s">
        <v>128</v>
      </c>
      <c r="L4" s="47" t="s">
        <v>129</v>
      </c>
      <c r="M4" s="47" t="s">
        <v>136</v>
      </c>
      <c r="N4" s="47" t="s">
        <v>137</v>
      </c>
      <c r="O4" s="47" t="s">
        <v>138</v>
      </c>
      <c r="P4" s="47" t="s">
        <v>143</v>
      </c>
      <c r="Q4" s="47" t="s">
        <v>144</v>
      </c>
      <c r="R4" s="47" t="s">
        <v>145</v>
      </c>
      <c r="S4" s="47" t="s">
        <v>147</v>
      </c>
    </row>
    <row r="5" spans="1:19" ht="18.600000000000001" customHeight="1" x14ac:dyDescent="0.2">
      <c r="A5" s="4" t="s">
        <v>0</v>
      </c>
      <c r="B5" s="52" t="s">
        <v>86</v>
      </c>
      <c r="C5" s="60"/>
      <c r="D5" s="55"/>
      <c r="E5" s="55"/>
      <c r="F5" s="55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pans="1:19" s="36" customFormat="1" x14ac:dyDescent="0.2">
      <c r="A6" s="51" t="s">
        <v>55</v>
      </c>
      <c r="B6" s="37" t="s">
        <v>82</v>
      </c>
      <c r="C6" s="38">
        <v>32684045.809999987</v>
      </c>
      <c r="D6" s="38">
        <v>32684045.809999987</v>
      </c>
      <c r="E6" s="38">
        <v>23293478.359999999</v>
      </c>
      <c r="F6" s="38">
        <v>286596574.96000004</v>
      </c>
      <c r="G6" s="38">
        <v>295331259.67000002</v>
      </c>
      <c r="H6" s="38">
        <v>295331259.33000004</v>
      </c>
      <c r="I6" s="38" t="e">
        <v>#REF!</v>
      </c>
      <c r="J6" s="38" t="e">
        <v>#REF!</v>
      </c>
      <c r="K6" s="38">
        <v>200089696.83000004</v>
      </c>
      <c r="L6" s="38">
        <v>197086696.83000001</v>
      </c>
      <c r="M6" s="38">
        <v>189086696.83000001</v>
      </c>
      <c r="N6" s="38">
        <v>184084696.83000001</v>
      </c>
      <c r="O6" s="38">
        <v>102876831</v>
      </c>
      <c r="P6" s="38">
        <v>87874830.829999998</v>
      </c>
      <c r="Q6" s="38">
        <v>87874830.830000028</v>
      </c>
      <c r="R6" s="38">
        <v>82874831</v>
      </c>
      <c r="S6" s="38">
        <v>116824376.05000001</v>
      </c>
    </row>
    <row r="7" spans="1:19" s="36" customFormat="1" ht="25.5" x14ac:dyDescent="0.2">
      <c r="A7" s="40" t="s">
        <v>53</v>
      </c>
      <c r="B7" s="10" t="s">
        <v>83</v>
      </c>
      <c r="C7" s="56">
        <v>17643710.199999999</v>
      </c>
      <c r="D7" s="56">
        <v>17643710.199999999</v>
      </c>
      <c r="E7" s="56">
        <v>8253142.3600000003</v>
      </c>
      <c r="F7" s="56">
        <v>202025877.77000004</v>
      </c>
      <c r="G7" s="56">
        <v>256717912.83000001</v>
      </c>
      <c r="H7" s="56">
        <v>217505759</v>
      </c>
      <c r="I7" s="56" t="e">
        <v>#REF!</v>
      </c>
      <c r="J7" s="56" t="e">
        <v>#REF!</v>
      </c>
      <c r="K7" s="56">
        <v>137244746.92000002</v>
      </c>
      <c r="L7" s="56">
        <v>139241746.91999999</v>
      </c>
      <c r="M7" s="56">
        <v>136241746.91999999</v>
      </c>
      <c r="N7" s="56">
        <v>136239746.91999999</v>
      </c>
      <c r="O7" s="56">
        <v>60031881.089999966</v>
      </c>
      <c r="P7" s="56">
        <v>64309386.479999967</v>
      </c>
      <c r="Q7" s="56">
        <v>64647654.889999993</v>
      </c>
      <c r="R7" s="56">
        <v>60224176.350000001</v>
      </c>
      <c r="S7" s="56">
        <v>50962037.119999997</v>
      </c>
    </row>
    <row r="8" spans="1:19" s="36" customFormat="1" ht="25.9" customHeight="1" x14ac:dyDescent="0.2">
      <c r="A8" s="40" t="s">
        <v>54</v>
      </c>
      <c r="B8" s="10" t="s">
        <v>84</v>
      </c>
      <c r="C8" s="56">
        <v>15040335.60999999</v>
      </c>
      <c r="D8" s="56">
        <v>15040335.60999999</v>
      </c>
      <c r="E8" s="56">
        <v>15040336</v>
      </c>
      <c r="F8" s="56">
        <v>84570697.190000013</v>
      </c>
      <c r="G8" s="56">
        <v>38613346.840000004</v>
      </c>
      <c r="H8" s="56">
        <v>77825500.330000028</v>
      </c>
      <c r="I8" s="56">
        <v>72825500.330000028</v>
      </c>
      <c r="J8" s="56">
        <v>67854367.460000023</v>
      </c>
      <c r="K8" s="56">
        <v>62844949.910000034</v>
      </c>
      <c r="L8" s="56">
        <v>57844949.910000034</v>
      </c>
      <c r="M8" s="56">
        <v>52844949.910000034</v>
      </c>
      <c r="N8" s="56">
        <v>47844949.910000034</v>
      </c>
      <c r="O8" s="56">
        <v>42844949.910000034</v>
      </c>
      <c r="P8" s="56">
        <v>23565444.350000031</v>
      </c>
      <c r="Q8" s="56">
        <v>23227175.940000035</v>
      </c>
      <c r="R8" s="56">
        <v>22650655.480000027</v>
      </c>
      <c r="S8" s="56">
        <v>65862338.930000015</v>
      </c>
    </row>
    <row r="9" spans="1:19" s="36" customFormat="1" ht="13.5" customHeight="1" x14ac:dyDescent="0.2">
      <c r="A9" s="39" t="s">
        <v>56</v>
      </c>
      <c r="B9" s="35" t="s">
        <v>96</v>
      </c>
      <c r="C9" s="38">
        <v>14123955</v>
      </c>
      <c r="D9" s="38">
        <v>7264136.2000000002</v>
      </c>
      <c r="E9" s="38">
        <v>7315523.2299999995</v>
      </c>
      <c r="F9" s="38">
        <v>5543311.0299999993</v>
      </c>
      <c r="G9" s="38">
        <v>4268127.2699999996</v>
      </c>
      <c r="H9" s="38">
        <v>4187322.51</v>
      </c>
      <c r="I9" s="38">
        <v>1759314.98</v>
      </c>
      <c r="J9" s="38">
        <v>1787523.8599999999</v>
      </c>
      <c r="K9" s="38">
        <v>1806183.51</v>
      </c>
      <c r="L9" s="38">
        <v>0</v>
      </c>
      <c r="M9" s="38">
        <v>0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0</v>
      </c>
    </row>
    <row r="10" spans="1:19" ht="13.5" hidden="1" customHeight="1" x14ac:dyDescent="0.2">
      <c r="A10" s="31" t="s">
        <v>57</v>
      </c>
      <c r="B10" s="34"/>
      <c r="C10" s="56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</row>
    <row r="11" spans="1:19" ht="12" hidden="1" customHeight="1" x14ac:dyDescent="0.2">
      <c r="A11" s="31" t="s">
        <v>58</v>
      </c>
      <c r="B11" s="34"/>
      <c r="C11" s="56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</row>
    <row r="12" spans="1:19" ht="12" hidden="1" customHeight="1" x14ac:dyDescent="0.2">
      <c r="A12" s="31" t="s">
        <v>59</v>
      </c>
      <c r="B12" s="34"/>
      <c r="C12" s="56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</row>
    <row r="13" spans="1:19" ht="13.5" hidden="1" customHeight="1" x14ac:dyDescent="0.2">
      <c r="A13" s="31" t="s">
        <v>60</v>
      </c>
      <c r="B13" s="34"/>
      <c r="C13" s="42">
        <v>14123955</v>
      </c>
      <c r="D13" s="42">
        <v>7264136.2000000002</v>
      </c>
      <c r="E13" s="42">
        <v>7315523.2299999995</v>
      </c>
      <c r="F13" s="42">
        <v>5543311.0299999993</v>
      </c>
      <c r="G13" s="42">
        <v>4268127.2699999996</v>
      </c>
      <c r="H13" s="42">
        <v>4187322.51</v>
      </c>
      <c r="I13" s="42">
        <v>1759314.98</v>
      </c>
      <c r="J13" s="42">
        <v>1787523.8599999999</v>
      </c>
      <c r="K13" s="42">
        <v>1806183.51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2">
        <v>0</v>
      </c>
      <c r="R13" s="42">
        <v>0</v>
      </c>
      <c r="S13" s="42">
        <v>0</v>
      </c>
    </row>
    <row r="14" spans="1:19" hidden="1" x14ac:dyDescent="0.2">
      <c r="A14" s="31" t="s">
        <v>61</v>
      </c>
      <c r="B14" s="34"/>
      <c r="C14" s="42">
        <v>4053671</v>
      </c>
      <c r="D14" s="42">
        <v>7096708.9900000002</v>
      </c>
      <c r="E14" s="42">
        <v>2260093.71</v>
      </c>
      <c r="F14" s="42">
        <v>1770651.79</v>
      </c>
      <c r="G14" s="42">
        <v>1372811.5</v>
      </c>
      <c r="H14" s="42">
        <v>1347376.6</v>
      </c>
      <c r="I14" s="42">
        <v>555067.05000000005</v>
      </c>
      <c r="J14" s="42">
        <v>563960.98</v>
      </c>
      <c r="K14" s="42">
        <v>569558.24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2">
        <v>0</v>
      </c>
      <c r="R14" s="42">
        <v>0</v>
      </c>
      <c r="S14" s="42">
        <v>0</v>
      </c>
    </row>
    <row r="15" spans="1:19" hidden="1" x14ac:dyDescent="0.2">
      <c r="A15" s="31" t="s">
        <v>33</v>
      </c>
      <c r="B15" s="34"/>
      <c r="C15" s="56">
        <v>1373838</v>
      </c>
      <c r="D15" s="42">
        <v>2194860.86</v>
      </c>
      <c r="E15" s="42">
        <v>2194860.86</v>
      </c>
      <c r="F15" s="42">
        <v>1725179.98</v>
      </c>
      <c r="G15" s="42">
        <v>1318698.73</v>
      </c>
      <c r="H15" s="42">
        <v>1283123.02</v>
      </c>
      <c r="I15" s="42">
        <v>480135.52</v>
      </c>
      <c r="J15" s="42">
        <v>480135.52</v>
      </c>
      <c r="K15" s="42">
        <v>480135.52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2">
        <v>0</v>
      </c>
      <c r="R15" s="42">
        <v>0</v>
      </c>
      <c r="S15" s="42">
        <v>0</v>
      </c>
    </row>
    <row r="16" spans="1:19" hidden="1" x14ac:dyDescent="0.2">
      <c r="A16" s="31" t="s">
        <v>34</v>
      </c>
      <c r="B16" s="34"/>
      <c r="C16" s="56">
        <v>2679833</v>
      </c>
      <c r="D16" s="42">
        <v>4901848.13</v>
      </c>
      <c r="E16" s="42">
        <v>65232.85</v>
      </c>
      <c r="F16" s="42">
        <v>45471.81</v>
      </c>
      <c r="G16" s="42">
        <v>54112.77</v>
      </c>
      <c r="H16" s="42">
        <v>64253.58</v>
      </c>
      <c r="I16" s="42">
        <v>74931.53</v>
      </c>
      <c r="J16" s="42">
        <v>83825.460000000006</v>
      </c>
      <c r="K16" s="42">
        <v>89422.720000000001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2">
        <v>0</v>
      </c>
      <c r="R16" s="42">
        <v>0</v>
      </c>
      <c r="S16" s="42">
        <v>0</v>
      </c>
    </row>
    <row r="17" spans="1:19" hidden="1" x14ac:dyDescent="0.2">
      <c r="A17" s="31" t="s">
        <v>62</v>
      </c>
      <c r="B17" s="34"/>
      <c r="C17" s="42">
        <v>10070284</v>
      </c>
      <c r="D17" s="42">
        <v>167427.21</v>
      </c>
      <c r="E17" s="42">
        <v>5055429.5199999996</v>
      </c>
      <c r="F17" s="42">
        <v>3772659.2399999998</v>
      </c>
      <c r="G17" s="42">
        <v>2895315.77</v>
      </c>
      <c r="H17" s="42">
        <v>2839945.9099999997</v>
      </c>
      <c r="I17" s="42">
        <v>1204247.93</v>
      </c>
      <c r="J17" s="42">
        <v>1223562.8799999999</v>
      </c>
      <c r="K17" s="42">
        <v>1236625.27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2">
        <v>0</v>
      </c>
      <c r="R17" s="42">
        <v>0</v>
      </c>
      <c r="S17" s="42">
        <v>0</v>
      </c>
    </row>
    <row r="18" spans="1:19" hidden="1" x14ac:dyDescent="0.2">
      <c r="A18" s="31" t="s">
        <v>35</v>
      </c>
      <c r="B18" s="34"/>
      <c r="C18" s="56">
        <v>2897196</v>
      </c>
      <c r="D18" s="42">
        <v>50273.63</v>
      </c>
      <c r="E18" s="42">
        <v>4901849.13</v>
      </c>
      <c r="F18" s="42">
        <v>3675988.15</v>
      </c>
      <c r="G18" s="42">
        <v>2779488.15</v>
      </c>
      <c r="H18" s="42">
        <v>2702228.34</v>
      </c>
      <c r="I18" s="42">
        <v>1043928.34</v>
      </c>
      <c r="J18" s="42">
        <v>1043928.34</v>
      </c>
      <c r="K18" s="42">
        <v>1043928.34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2">
        <v>0</v>
      </c>
      <c r="R18" s="42">
        <v>0</v>
      </c>
      <c r="S18" s="42">
        <v>0</v>
      </c>
    </row>
    <row r="19" spans="1:19" hidden="1" x14ac:dyDescent="0.2">
      <c r="A19" s="31" t="s">
        <v>36</v>
      </c>
      <c r="B19" s="34"/>
      <c r="C19" s="56">
        <v>7173088</v>
      </c>
      <c r="D19" s="42">
        <v>117153.58</v>
      </c>
      <c r="E19" s="42">
        <v>153580.39000000001</v>
      </c>
      <c r="F19" s="42">
        <v>96671.09</v>
      </c>
      <c r="G19" s="42">
        <v>115827.62</v>
      </c>
      <c r="H19" s="42">
        <v>137717.57</v>
      </c>
      <c r="I19" s="42">
        <v>160319.59</v>
      </c>
      <c r="J19" s="42">
        <v>179634.54</v>
      </c>
      <c r="K19" s="42">
        <v>192696.93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2">
        <v>0</v>
      </c>
      <c r="R19" s="42">
        <v>0</v>
      </c>
      <c r="S19" s="42">
        <v>0</v>
      </c>
    </row>
    <row r="20" spans="1:19" x14ac:dyDescent="0.2">
      <c r="A20" s="2" t="s">
        <v>120</v>
      </c>
      <c r="B20" s="49" t="s">
        <v>95</v>
      </c>
      <c r="C20" s="38">
        <v>46808000.809999987</v>
      </c>
      <c r="D20" s="38">
        <v>39948182.00999999</v>
      </c>
      <c r="E20" s="38">
        <v>30609001.59</v>
      </c>
      <c r="F20" s="38">
        <v>292139885.99000001</v>
      </c>
      <c r="G20" s="38">
        <v>299599386.94</v>
      </c>
      <c r="H20" s="38">
        <v>299518581.84000003</v>
      </c>
      <c r="I20" s="38" t="e">
        <v>#REF!</v>
      </c>
      <c r="J20" s="38" t="e">
        <v>#REF!</v>
      </c>
      <c r="K20" s="38">
        <v>201895880.34000003</v>
      </c>
      <c r="L20" s="38">
        <v>197086696.83000001</v>
      </c>
      <c r="M20" s="38">
        <v>189086696.83000001</v>
      </c>
      <c r="N20" s="38">
        <v>184084696.83000001</v>
      </c>
      <c r="O20" s="38">
        <v>102876831</v>
      </c>
      <c r="P20" s="38">
        <v>87874830.829999998</v>
      </c>
      <c r="Q20" s="38">
        <v>87874830.830000028</v>
      </c>
      <c r="R20" s="38">
        <v>82874831</v>
      </c>
      <c r="S20" s="38">
        <v>116824376.05000001</v>
      </c>
    </row>
    <row r="21" spans="1:19" x14ac:dyDescent="0.2">
      <c r="A21" s="1"/>
      <c r="B21" s="10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</row>
    <row r="22" spans="1:19" x14ac:dyDescent="0.2">
      <c r="A22" s="4" t="s">
        <v>1</v>
      </c>
      <c r="B22" s="49" t="s">
        <v>87</v>
      </c>
      <c r="C22" s="6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</row>
    <row r="23" spans="1:19" x14ac:dyDescent="0.2">
      <c r="A23" s="2" t="s">
        <v>2</v>
      </c>
      <c r="B23" s="35" t="s">
        <v>94</v>
      </c>
      <c r="C23" s="38" t="e">
        <v>#REF!</v>
      </c>
      <c r="D23" s="38">
        <v>4188430.58</v>
      </c>
      <c r="E23" s="38">
        <v>4265582.58</v>
      </c>
      <c r="F23" s="38">
        <v>4404158.82</v>
      </c>
      <c r="G23" s="38">
        <v>4625399.4800000004</v>
      </c>
      <c r="H23" s="38" t="e">
        <v>#REF!</v>
      </c>
      <c r="I23" s="38" t="e">
        <v>#REF!</v>
      </c>
      <c r="J23" s="38" t="e">
        <v>#REF!</v>
      </c>
      <c r="K23" s="38">
        <v>5647881.9900000002</v>
      </c>
      <c r="L23" s="38">
        <v>5652775.8399999999</v>
      </c>
      <c r="M23" s="38">
        <v>5252175.91</v>
      </c>
      <c r="N23" s="38">
        <v>5299556.33</v>
      </c>
      <c r="O23" s="38">
        <v>5192457</v>
      </c>
      <c r="P23" s="38">
        <v>5415171.7199999997</v>
      </c>
      <c r="Q23" s="38">
        <v>5415751.9199999999</v>
      </c>
      <c r="R23" s="38">
        <v>5474121.2199999997</v>
      </c>
      <c r="S23" s="38">
        <v>5795768.6600000001</v>
      </c>
    </row>
    <row r="24" spans="1:19" s="32" customFormat="1" ht="16.5" customHeight="1" x14ac:dyDescent="0.2">
      <c r="A24" s="31" t="s">
        <v>66</v>
      </c>
      <c r="B24" s="34" t="s">
        <v>108</v>
      </c>
      <c r="C24" s="56">
        <v>4357751</v>
      </c>
      <c r="D24" s="56">
        <v>4188430.58</v>
      </c>
      <c r="E24" s="56">
        <v>4265582.58</v>
      </c>
      <c r="F24" s="56">
        <v>4404158.82</v>
      </c>
      <c r="G24" s="56">
        <v>4625399.4800000004</v>
      </c>
      <c r="H24" s="56">
        <v>4737905.96</v>
      </c>
      <c r="I24" s="56">
        <v>4820936.9400000004</v>
      </c>
      <c r="J24" s="56">
        <v>4896577.01</v>
      </c>
      <c r="K24" s="56">
        <v>5647881.9900000002</v>
      </c>
      <c r="L24" s="56">
        <v>5652775.8399999999</v>
      </c>
      <c r="M24" s="56">
        <v>5252175.91</v>
      </c>
      <c r="N24" s="56">
        <v>5299556.33</v>
      </c>
      <c r="O24" s="56">
        <v>5192457</v>
      </c>
      <c r="P24" s="56">
        <v>5415171.7199999997</v>
      </c>
      <c r="Q24" s="56">
        <v>5415751.9199999999</v>
      </c>
      <c r="R24" s="56">
        <v>5412577.0499999998</v>
      </c>
      <c r="S24" s="56">
        <v>5485368.79</v>
      </c>
    </row>
    <row r="25" spans="1:19" s="32" customFormat="1" ht="13.5" customHeight="1" x14ac:dyDescent="0.2">
      <c r="A25" s="31" t="s">
        <v>24</v>
      </c>
      <c r="B25" s="34"/>
      <c r="C25" s="56">
        <v>4357751</v>
      </c>
      <c r="D25" s="56">
        <v>4188430.58</v>
      </c>
      <c r="E25" s="56">
        <v>4265582.9800000004</v>
      </c>
      <c r="F25" s="56">
        <v>4404158.82</v>
      </c>
      <c r="G25" s="56">
        <v>4625399.4800000004</v>
      </c>
      <c r="H25" s="56">
        <v>4737905.96</v>
      </c>
      <c r="I25" s="56">
        <v>4820936.9400000004</v>
      </c>
      <c r="J25" s="56">
        <v>4896577.01</v>
      </c>
      <c r="K25" s="56">
        <v>5647881.9900000002</v>
      </c>
      <c r="L25" s="56">
        <v>5652775.8399999999</v>
      </c>
      <c r="M25" s="56">
        <v>5252175.91</v>
      </c>
      <c r="N25" s="56">
        <v>5299556.33</v>
      </c>
      <c r="O25" s="56">
        <v>5192457</v>
      </c>
      <c r="P25" s="56">
        <v>5415171.7199999997</v>
      </c>
      <c r="Q25" s="56">
        <v>5415751.9199999999</v>
      </c>
      <c r="R25" s="56">
        <v>5412577.0499999998</v>
      </c>
      <c r="S25" s="56">
        <v>5485368.79</v>
      </c>
    </row>
    <row r="26" spans="1:19" s="32" customFormat="1" x14ac:dyDescent="0.2">
      <c r="A26" s="31" t="s">
        <v>79</v>
      </c>
      <c r="B26" s="34" t="s">
        <v>109</v>
      </c>
      <c r="C26" s="63">
        <v>3579538</v>
      </c>
      <c r="D26" s="56">
        <v>0</v>
      </c>
      <c r="E26" s="56">
        <v>0</v>
      </c>
      <c r="F26" s="56">
        <v>0</v>
      </c>
      <c r="G26" s="56">
        <v>0</v>
      </c>
      <c r="H26" s="56">
        <v>0</v>
      </c>
      <c r="I26" s="56">
        <v>0</v>
      </c>
      <c r="J26" s="56">
        <v>0</v>
      </c>
      <c r="K26" s="56">
        <v>0</v>
      </c>
      <c r="L26" s="56">
        <v>0</v>
      </c>
      <c r="M26" s="56">
        <v>0</v>
      </c>
      <c r="N26" s="56">
        <v>0</v>
      </c>
      <c r="O26" s="56">
        <v>0</v>
      </c>
      <c r="P26" s="56">
        <v>0</v>
      </c>
      <c r="Q26" s="56">
        <v>0</v>
      </c>
      <c r="R26" s="56">
        <v>0</v>
      </c>
      <c r="S26" s="56">
        <v>0</v>
      </c>
    </row>
    <row r="27" spans="1:19" s="32" customFormat="1" x14ac:dyDescent="0.2">
      <c r="A27" s="40" t="s">
        <v>80</v>
      </c>
      <c r="B27" s="33"/>
      <c r="C27" s="63">
        <v>3579538</v>
      </c>
      <c r="D27" s="56">
        <v>0</v>
      </c>
      <c r="E27" s="56">
        <v>0</v>
      </c>
      <c r="F27" s="56">
        <v>0</v>
      </c>
      <c r="G27" s="56">
        <v>0</v>
      </c>
      <c r="H27" s="56" t="e">
        <v>#REF!</v>
      </c>
      <c r="I27" s="56" t="e">
        <v>#REF!</v>
      </c>
      <c r="J27" s="56" t="e">
        <v>#REF!</v>
      </c>
      <c r="K27" s="56">
        <v>0</v>
      </c>
      <c r="L27" s="56">
        <v>0</v>
      </c>
      <c r="M27" s="56">
        <v>0</v>
      </c>
      <c r="N27" s="56">
        <v>0</v>
      </c>
      <c r="O27" s="56">
        <v>0</v>
      </c>
      <c r="P27" s="56">
        <v>0</v>
      </c>
      <c r="Q27" s="56">
        <v>0</v>
      </c>
      <c r="R27" s="56">
        <v>0</v>
      </c>
      <c r="S27" s="56">
        <v>0</v>
      </c>
    </row>
    <row r="28" spans="1:19" s="32" customFormat="1" x14ac:dyDescent="0.2">
      <c r="A28" s="40" t="s">
        <v>149</v>
      </c>
      <c r="B28" s="33"/>
      <c r="C28" s="63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38">
        <v>61544.17</v>
      </c>
      <c r="S28" s="38">
        <v>310399.87</v>
      </c>
    </row>
    <row r="29" spans="1:19" s="32" customFormat="1" ht="15.75" customHeight="1" x14ac:dyDescent="0.2">
      <c r="A29" s="40" t="s">
        <v>150</v>
      </c>
      <c r="B29" s="33"/>
      <c r="C29" s="63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>
        <v>56146.84</v>
      </c>
      <c r="S29" s="56">
        <v>284152</v>
      </c>
    </row>
    <row r="30" spans="1:19" s="32" customFormat="1" ht="18.75" customHeight="1" x14ac:dyDescent="0.2">
      <c r="A30" s="40" t="s">
        <v>151</v>
      </c>
      <c r="B30" s="33"/>
      <c r="C30" s="63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42">
        <v>1585.24</v>
      </c>
      <c r="S30" s="56">
        <v>7709.31</v>
      </c>
    </row>
    <row r="31" spans="1:19" s="32" customFormat="1" ht="18" customHeight="1" x14ac:dyDescent="0.2">
      <c r="A31" s="40" t="s">
        <v>152</v>
      </c>
      <c r="B31" s="33"/>
      <c r="C31" s="63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42">
        <v>3812.09</v>
      </c>
      <c r="S31" s="56">
        <v>18538.560000000001</v>
      </c>
    </row>
    <row r="32" spans="1:19" x14ac:dyDescent="0.2">
      <c r="A32" s="2" t="s">
        <v>45</v>
      </c>
      <c r="B32" s="15" t="s">
        <v>90</v>
      </c>
      <c r="C32" s="38">
        <v>272697972</v>
      </c>
      <c r="D32" s="38">
        <v>254513443.12</v>
      </c>
      <c r="E32" s="38">
        <v>249191021.91999999</v>
      </c>
      <c r="F32" s="38">
        <v>79899778.25</v>
      </c>
      <c r="G32" s="38">
        <v>40338086.799999997</v>
      </c>
      <c r="H32" s="38">
        <v>35214544.870000005</v>
      </c>
      <c r="I32" s="38">
        <v>69976529.969999999</v>
      </c>
      <c r="J32" s="38">
        <v>110850635.19000001</v>
      </c>
      <c r="K32" s="38">
        <v>139079590.31000003</v>
      </c>
      <c r="L32" s="38">
        <v>147442212.76000002</v>
      </c>
      <c r="M32" s="38">
        <v>159231549.43000001</v>
      </c>
      <c r="N32" s="38">
        <v>167708456.77000001</v>
      </c>
      <c r="O32" s="38">
        <v>186004600.68000004</v>
      </c>
      <c r="P32" s="38">
        <v>205116221.19999999</v>
      </c>
      <c r="Q32" s="38">
        <v>209341159.07999998</v>
      </c>
      <c r="R32" s="38">
        <v>218824528</v>
      </c>
      <c r="S32" s="38">
        <v>226758006.43000001</v>
      </c>
    </row>
    <row r="33" spans="1:19" x14ac:dyDescent="0.2">
      <c r="A33" s="29" t="s">
        <v>46</v>
      </c>
      <c r="B33" s="30"/>
      <c r="C33" s="64">
        <v>267641821</v>
      </c>
      <c r="D33" s="42">
        <v>242541157.40000001</v>
      </c>
      <c r="E33" s="42">
        <v>237221771</v>
      </c>
      <c r="F33" s="42">
        <v>66131895.859999999</v>
      </c>
      <c r="G33" s="42">
        <v>25284279.32</v>
      </c>
      <c r="H33" s="42">
        <v>20067127.66</v>
      </c>
      <c r="I33" s="42">
        <v>52384168.739999995</v>
      </c>
      <c r="J33" s="42">
        <v>93278329.530000016</v>
      </c>
      <c r="K33" s="42">
        <v>121528817.18000002</v>
      </c>
      <c r="L33" s="42">
        <v>128097326.38000001</v>
      </c>
      <c r="M33" s="42">
        <v>139917850.65000001</v>
      </c>
      <c r="N33" s="42">
        <v>148419417.44</v>
      </c>
      <c r="O33" s="42">
        <v>166739931.66000003</v>
      </c>
      <c r="P33" s="42">
        <v>185878077.81999999</v>
      </c>
      <c r="Q33" s="42">
        <v>190131638.94</v>
      </c>
      <c r="R33" s="42">
        <v>199634021.90000001</v>
      </c>
      <c r="S33" s="42">
        <v>207529235.93000001</v>
      </c>
    </row>
    <row r="34" spans="1:19" ht="13.5" customHeight="1" x14ac:dyDescent="0.2">
      <c r="A34" s="29" t="s">
        <v>47</v>
      </c>
      <c r="B34" s="30"/>
      <c r="C34" s="64">
        <v>5056151</v>
      </c>
      <c r="D34" s="42">
        <v>11972285.719999999</v>
      </c>
      <c r="E34" s="42">
        <v>11969250.92</v>
      </c>
      <c r="F34" s="42">
        <v>13767882.389999999</v>
      </c>
      <c r="G34" s="42">
        <v>15053807.48</v>
      </c>
      <c r="H34" s="42">
        <v>15147417.210000001</v>
      </c>
      <c r="I34" s="42">
        <v>17592361.23</v>
      </c>
      <c r="J34" s="42">
        <v>17572305.66</v>
      </c>
      <c r="K34" s="42">
        <v>17550773.129999999</v>
      </c>
      <c r="L34" s="42">
        <v>19344886.379999999</v>
      </c>
      <c r="M34" s="42">
        <v>19313698.780000001</v>
      </c>
      <c r="N34" s="42">
        <v>19289039.330000002</v>
      </c>
      <c r="O34" s="42">
        <v>19264669.02</v>
      </c>
      <c r="P34" s="42">
        <v>19238143.379999999</v>
      </c>
      <c r="Q34" s="42">
        <v>19209520.140000001</v>
      </c>
      <c r="R34" s="42">
        <v>19190506.100000001</v>
      </c>
      <c r="S34" s="42">
        <v>19228770.5</v>
      </c>
    </row>
    <row r="35" spans="1:19" x14ac:dyDescent="0.2">
      <c r="A35" s="29" t="s">
        <v>48</v>
      </c>
      <c r="B35" s="30"/>
      <c r="C35" s="64"/>
      <c r="D35" s="42">
        <v>3399762.3</v>
      </c>
      <c r="E35" s="42">
        <v>3399762.3</v>
      </c>
      <c r="F35" s="42">
        <v>3399762.3</v>
      </c>
      <c r="G35" s="42">
        <v>3399762.3</v>
      </c>
      <c r="H35" s="42">
        <v>4329427.6100000003</v>
      </c>
      <c r="I35" s="42">
        <v>5127740</v>
      </c>
      <c r="J35" s="42">
        <v>5121897.47</v>
      </c>
      <c r="K35" s="42">
        <v>5115620.29</v>
      </c>
      <c r="L35" s="42">
        <v>5681789.2699999996</v>
      </c>
      <c r="M35" s="42">
        <v>5672660.1100000003</v>
      </c>
      <c r="N35" s="42">
        <v>5665417.3600000003</v>
      </c>
      <c r="O35" s="42">
        <v>5658259.5199999996</v>
      </c>
      <c r="P35" s="42">
        <v>5650468.6299999999</v>
      </c>
      <c r="Q35" s="42">
        <v>5642061.6500000004</v>
      </c>
      <c r="R35" s="42">
        <v>5655822.8200000003</v>
      </c>
      <c r="S35" s="42">
        <v>5647715.7000000002</v>
      </c>
    </row>
    <row r="36" spans="1:19" x14ac:dyDescent="0.2">
      <c r="A36" s="29" t="s">
        <v>49</v>
      </c>
      <c r="B36" s="30"/>
      <c r="C36" s="64"/>
      <c r="D36" s="42">
        <v>8572523.4199999999</v>
      </c>
      <c r="E36" s="42">
        <v>8572523.4199999999</v>
      </c>
      <c r="F36" s="42">
        <v>8572523.4199999999</v>
      </c>
      <c r="G36" s="42">
        <v>8572523.4199999999</v>
      </c>
      <c r="H36" s="42">
        <v>10817989.6</v>
      </c>
      <c r="I36" s="42">
        <v>12464621.23</v>
      </c>
      <c r="J36" s="42">
        <v>12450408.189999999</v>
      </c>
      <c r="K36" s="42">
        <v>12435152.84</v>
      </c>
      <c r="L36" s="42">
        <v>13663097.109999999</v>
      </c>
      <c r="M36" s="42">
        <v>13641038.67</v>
      </c>
      <c r="N36" s="42">
        <v>13623621.970000001</v>
      </c>
      <c r="O36" s="42">
        <v>13606409.5</v>
      </c>
      <c r="P36" s="42">
        <v>13587674.75</v>
      </c>
      <c r="Q36" s="42">
        <v>13567458.49</v>
      </c>
      <c r="R36" s="42">
        <v>13600548.32</v>
      </c>
      <c r="S36" s="42">
        <v>13581054.800000001</v>
      </c>
    </row>
    <row r="37" spans="1:19" x14ac:dyDescent="0.2">
      <c r="A37" s="2" t="s">
        <v>117</v>
      </c>
      <c r="B37" s="15"/>
      <c r="C37" s="38" t="e">
        <v>#REF!</v>
      </c>
      <c r="D37" s="38">
        <v>258701873.70000002</v>
      </c>
      <c r="E37" s="38">
        <v>253456604.5</v>
      </c>
      <c r="F37" s="38">
        <v>84303937.069999993</v>
      </c>
      <c r="G37" s="38">
        <v>44963486.280000001</v>
      </c>
      <c r="H37" s="38" t="e">
        <v>#REF!</v>
      </c>
      <c r="I37" s="38" t="e">
        <v>#REF!</v>
      </c>
      <c r="J37" s="38" t="e">
        <v>#REF!</v>
      </c>
      <c r="K37" s="38">
        <v>144727472.30000004</v>
      </c>
      <c r="L37" s="38">
        <v>153094988.60000002</v>
      </c>
      <c r="M37" s="38">
        <v>164483725.34</v>
      </c>
      <c r="N37" s="38">
        <v>173008013.10000002</v>
      </c>
      <c r="O37" s="38">
        <v>191197057.68000004</v>
      </c>
      <c r="P37" s="38">
        <v>210531392.91999999</v>
      </c>
      <c r="Q37" s="38">
        <v>214756910.99999997</v>
      </c>
      <c r="R37" s="38">
        <v>224298649.22</v>
      </c>
      <c r="S37" s="38">
        <v>232553775.09</v>
      </c>
    </row>
    <row r="38" spans="1:19" x14ac:dyDescent="0.2">
      <c r="A38" s="1"/>
      <c r="B38" s="54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</row>
    <row r="39" spans="1:19" ht="13.5" thickBot="1" x14ac:dyDescent="0.25">
      <c r="A39" s="3" t="s">
        <v>3</v>
      </c>
      <c r="B39" s="53" t="s">
        <v>91</v>
      </c>
      <c r="C39" s="43" t="e">
        <v>#REF!</v>
      </c>
      <c r="D39" s="43">
        <v>298650055.71000004</v>
      </c>
      <c r="E39" s="43">
        <v>284065606.08999997</v>
      </c>
      <c r="F39" s="43">
        <v>376443823.06</v>
      </c>
      <c r="G39" s="43">
        <v>344562873.22000003</v>
      </c>
      <c r="H39" s="43" t="e">
        <v>#REF!</v>
      </c>
      <c r="I39" s="43" t="e">
        <v>#REF!</v>
      </c>
      <c r="J39" s="43" t="e">
        <v>#REF!</v>
      </c>
      <c r="K39" s="43">
        <v>346623352.6400001</v>
      </c>
      <c r="L39" s="43">
        <v>350181685.43000007</v>
      </c>
      <c r="M39" s="43">
        <v>353570422.17000002</v>
      </c>
      <c r="N39" s="43">
        <v>357092709.93000007</v>
      </c>
      <c r="O39" s="43">
        <v>294073888.68000007</v>
      </c>
      <c r="P39" s="43">
        <v>298406223.75</v>
      </c>
      <c r="Q39" s="43">
        <v>302631741.82999998</v>
      </c>
      <c r="R39" s="43">
        <v>307173480</v>
      </c>
      <c r="S39" s="43">
        <v>349378151.13999999</v>
      </c>
    </row>
    <row r="40" spans="1:19" x14ac:dyDescent="0.2">
      <c r="A40" s="1"/>
      <c r="B40" s="1"/>
      <c r="C40" s="65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</row>
    <row r="41" spans="1:19" x14ac:dyDescent="0.2">
      <c r="A41" s="11" t="s">
        <v>5</v>
      </c>
      <c r="B41" s="50" t="s">
        <v>92</v>
      </c>
      <c r="C41" s="47" t="s">
        <v>113</v>
      </c>
      <c r="D41" s="47" t="s">
        <v>110</v>
      </c>
      <c r="E41" s="47" t="s">
        <v>111</v>
      </c>
      <c r="F41" s="47" t="s">
        <v>112</v>
      </c>
      <c r="G41" s="47" t="s">
        <v>114</v>
      </c>
      <c r="H41" s="47" t="s">
        <v>115</v>
      </c>
      <c r="I41" s="47" t="s">
        <v>126</v>
      </c>
      <c r="J41" s="47" t="s">
        <v>127</v>
      </c>
      <c r="K41" s="47" t="s">
        <v>128</v>
      </c>
      <c r="L41" s="47" t="s">
        <v>129</v>
      </c>
      <c r="M41" s="47" t="s">
        <v>136</v>
      </c>
      <c r="N41" s="47" t="s">
        <v>137</v>
      </c>
      <c r="O41" s="47" t="s">
        <v>138</v>
      </c>
      <c r="P41" s="47" t="s">
        <v>143</v>
      </c>
      <c r="Q41" s="47" t="s">
        <v>144</v>
      </c>
      <c r="R41" s="47" t="s">
        <v>145</v>
      </c>
      <c r="S41" s="47" t="s">
        <v>147</v>
      </c>
    </row>
    <row r="42" spans="1:19" x14ac:dyDescent="0.2">
      <c r="A42" s="6" t="s">
        <v>6</v>
      </c>
      <c r="B42" s="48" t="s">
        <v>93</v>
      </c>
      <c r="C42" s="73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</row>
    <row r="43" spans="1:19" x14ac:dyDescent="0.2">
      <c r="A43" s="13" t="s">
        <v>69</v>
      </c>
      <c r="B43" s="36" t="s">
        <v>102</v>
      </c>
      <c r="C43" s="38">
        <v>221268856.35999998</v>
      </c>
      <c r="D43" s="38">
        <v>221268856.35999998</v>
      </c>
      <c r="E43" s="38">
        <v>221268856.35999998</v>
      </c>
      <c r="F43" s="38">
        <v>221268856.35999998</v>
      </c>
      <c r="G43" s="38">
        <v>221268856.34999999</v>
      </c>
      <c r="H43" s="38">
        <v>270128312.30999994</v>
      </c>
      <c r="I43" s="38">
        <v>270128312.30999994</v>
      </c>
      <c r="J43" s="38">
        <v>270128312.30999994</v>
      </c>
      <c r="K43" s="38">
        <v>270128312.30999994</v>
      </c>
      <c r="L43" s="38">
        <v>288151209.90999997</v>
      </c>
      <c r="M43" s="38">
        <v>288151209.90999997</v>
      </c>
      <c r="N43" s="38">
        <v>288151209.90999997</v>
      </c>
      <c r="O43" s="38">
        <v>288151209.90999997</v>
      </c>
      <c r="P43" s="38">
        <v>240709912.13999999</v>
      </c>
      <c r="Q43" s="38">
        <v>240709912.13999999</v>
      </c>
      <c r="R43" s="38">
        <v>240709912.13999999</v>
      </c>
      <c r="S43" s="38">
        <v>240709912.13999999</v>
      </c>
    </row>
    <row r="44" spans="1:19" x14ac:dyDescent="0.2">
      <c r="A44" s="14" t="s">
        <v>9</v>
      </c>
      <c r="B44" s="69"/>
      <c r="C44" s="42">
        <v>202091674.00999999</v>
      </c>
      <c r="D44" s="42">
        <v>202091674.00999999</v>
      </c>
      <c r="E44" s="42">
        <v>202091674.00999999</v>
      </c>
      <c r="F44" s="42">
        <v>202091674.00999999</v>
      </c>
      <c r="G44" s="42">
        <v>202091674</v>
      </c>
      <c r="H44" s="42">
        <v>250812894.06999996</v>
      </c>
      <c r="I44" s="42">
        <v>250812894.06999996</v>
      </c>
      <c r="J44" s="42">
        <v>250812894.06999996</v>
      </c>
      <c r="K44" s="42">
        <v>250812894.06999996</v>
      </c>
      <c r="L44" s="42">
        <v>268801561.44</v>
      </c>
      <c r="M44" s="42">
        <v>268801561.44</v>
      </c>
      <c r="N44" s="42">
        <v>268801561.44</v>
      </c>
      <c r="O44" s="42">
        <v>268801561.44</v>
      </c>
      <c r="P44" s="42">
        <v>221453541</v>
      </c>
      <c r="Q44" s="42">
        <v>221453541</v>
      </c>
      <c r="R44" s="42">
        <v>221453541</v>
      </c>
      <c r="S44" s="42">
        <v>221453541</v>
      </c>
    </row>
    <row r="45" spans="1:19" x14ac:dyDescent="0.2">
      <c r="A45" s="14" t="s">
        <v>10</v>
      </c>
      <c r="B45" s="69"/>
      <c r="C45" s="42">
        <v>19177182.350000001</v>
      </c>
      <c r="D45" s="42">
        <v>19177182.350000001</v>
      </c>
      <c r="E45" s="42">
        <v>19177182.350000001</v>
      </c>
      <c r="F45" s="42">
        <v>19177182.350000001</v>
      </c>
      <c r="G45" s="42">
        <v>19177182.350000001</v>
      </c>
      <c r="H45" s="42">
        <v>19315418.239999998</v>
      </c>
      <c r="I45" s="42">
        <v>19315418.239999998</v>
      </c>
      <c r="J45" s="42">
        <v>19315418.239999998</v>
      </c>
      <c r="K45" s="42">
        <v>19315418.239999998</v>
      </c>
      <c r="L45" s="42">
        <v>19349648.469999999</v>
      </c>
      <c r="M45" s="42">
        <v>19349648.469999999</v>
      </c>
      <c r="N45" s="42">
        <v>19349648.469999999</v>
      </c>
      <c r="O45" s="42">
        <v>19349648.469999999</v>
      </c>
      <c r="P45" s="42">
        <v>19256371.140000001</v>
      </c>
      <c r="Q45" s="42">
        <v>19256371.140000001</v>
      </c>
      <c r="R45" s="42">
        <v>19256371.140000001</v>
      </c>
      <c r="S45" s="42">
        <v>19256371.140000001</v>
      </c>
    </row>
    <row r="46" spans="1:19" x14ac:dyDescent="0.2">
      <c r="A46" s="14" t="s">
        <v>11</v>
      </c>
      <c r="B46" s="69"/>
      <c r="C46" s="42">
        <v>5627183.1600000001</v>
      </c>
      <c r="D46" s="42">
        <v>5627183.1600000001</v>
      </c>
      <c r="E46" s="42">
        <v>5627183.1600000001</v>
      </c>
      <c r="F46" s="42">
        <v>5627183.1600000001</v>
      </c>
      <c r="G46" s="42">
        <v>5627183.1600000001</v>
      </c>
      <c r="H46" s="42">
        <v>5670296.7599999998</v>
      </c>
      <c r="I46" s="42">
        <v>5670296.7599999998</v>
      </c>
      <c r="J46" s="42">
        <v>5670296.7599999998</v>
      </c>
      <c r="K46" s="42">
        <v>5670296.7599999998</v>
      </c>
      <c r="L46" s="42">
        <v>5683048.5300000003</v>
      </c>
      <c r="M46" s="42">
        <v>5683048.5300000003</v>
      </c>
      <c r="N46" s="42">
        <v>5683048.5300000003</v>
      </c>
      <c r="O46" s="42">
        <v>5683048.5300000003</v>
      </c>
      <c r="P46" s="42">
        <v>5655822.8200000003</v>
      </c>
      <c r="Q46" s="42">
        <v>5655822.8200000003</v>
      </c>
      <c r="R46" s="42">
        <v>5655822.8200000003</v>
      </c>
      <c r="S46" s="42">
        <v>5655822.8200000003</v>
      </c>
    </row>
    <row r="47" spans="1:19" x14ac:dyDescent="0.2">
      <c r="A47" s="14" t="s">
        <v>12</v>
      </c>
      <c r="B47" s="69"/>
      <c r="C47" s="42">
        <v>13549999.189999999</v>
      </c>
      <c r="D47" s="42">
        <v>13549999.189999999</v>
      </c>
      <c r="E47" s="42">
        <v>13549999.189999999</v>
      </c>
      <c r="F47" s="42">
        <v>13549999.189999999</v>
      </c>
      <c r="G47" s="42">
        <v>13549999.189999999</v>
      </c>
      <c r="H47" s="42">
        <v>13645121.479999999</v>
      </c>
      <c r="I47" s="42">
        <v>13645121.479999999</v>
      </c>
      <c r="J47" s="42">
        <v>13645121.479999999</v>
      </c>
      <c r="K47" s="42">
        <v>13645121.479999999</v>
      </c>
      <c r="L47" s="42">
        <v>13666599.939999999</v>
      </c>
      <c r="M47" s="42">
        <v>13666599.939999999</v>
      </c>
      <c r="N47" s="42">
        <v>13666599.939999999</v>
      </c>
      <c r="O47" s="42">
        <v>13666599.939999999</v>
      </c>
      <c r="P47" s="42">
        <v>13600548.32</v>
      </c>
      <c r="Q47" s="42">
        <v>13580904.300000001</v>
      </c>
      <c r="R47" s="42">
        <v>13541231.66</v>
      </c>
      <c r="S47" s="42">
        <v>13498523.93</v>
      </c>
    </row>
    <row r="48" spans="1:19" x14ac:dyDescent="0.2">
      <c r="A48" s="15" t="s">
        <v>13</v>
      </c>
      <c r="B48" s="36" t="s">
        <v>103</v>
      </c>
      <c r="C48" s="38">
        <v>0</v>
      </c>
      <c r="D48" s="38">
        <v>1474083.4</v>
      </c>
      <c r="E48" s="38">
        <v>5412173.4400000004</v>
      </c>
      <c r="F48" s="38">
        <v>30771804.73</v>
      </c>
      <c r="G48" s="38">
        <v>48859455.950000092</v>
      </c>
      <c r="H48" s="38">
        <v>4218108.2699999996</v>
      </c>
      <c r="I48" s="38">
        <v>8685285.8100000005</v>
      </c>
      <c r="J48" s="38">
        <v>13206361.549999999</v>
      </c>
      <c r="K48" s="38">
        <v>18022897.789999999</v>
      </c>
      <c r="L48" s="38">
        <v>4574508.4399999995</v>
      </c>
      <c r="M48" s="38">
        <v>9333130.9799999986</v>
      </c>
      <c r="N48" s="38">
        <v>14205229.449999999</v>
      </c>
      <c r="O48" s="38">
        <v>-47441297.329999998</v>
      </c>
      <c r="P48" s="38">
        <v>5140930.3400000008</v>
      </c>
      <c r="Q48" s="38">
        <v>10269693.540000001</v>
      </c>
      <c r="R48" s="38">
        <v>15637613.680000002</v>
      </c>
      <c r="S48" s="38">
        <v>21815504.699999999</v>
      </c>
    </row>
    <row r="49" spans="1:19" x14ac:dyDescent="0.2">
      <c r="A49" s="10" t="s">
        <v>15</v>
      </c>
      <c r="B49" s="1"/>
      <c r="C49" s="42"/>
      <c r="D49" s="42">
        <v>1420794.38</v>
      </c>
      <c r="E49" s="42">
        <v>5308629</v>
      </c>
      <c r="F49" s="42">
        <v>30642924.359999999</v>
      </c>
      <c r="G49" s="42">
        <v>48721220.060000092</v>
      </c>
      <c r="H49" s="42">
        <v>4203390.5</v>
      </c>
      <c r="I49" s="42">
        <v>8655474.2599999998</v>
      </c>
      <c r="J49" s="42">
        <v>13168856.939999999</v>
      </c>
      <c r="K49" s="42">
        <v>17988667</v>
      </c>
      <c r="L49" s="42">
        <v>4587373.47</v>
      </c>
      <c r="M49" s="42">
        <v>9377125.4199999981</v>
      </c>
      <c r="N49" s="42">
        <v>14273876.399999999</v>
      </c>
      <c r="O49" s="42">
        <v>-47348020</v>
      </c>
      <c r="P49" s="42">
        <v>5168743.3800000008</v>
      </c>
      <c r="Q49" s="42">
        <v>10325864.15</v>
      </c>
      <c r="R49" s="42">
        <v>15698081.540000001</v>
      </c>
      <c r="S49" s="42">
        <v>21816857.620000001</v>
      </c>
    </row>
    <row r="50" spans="1:19" ht="11.45" customHeight="1" x14ac:dyDescent="0.2">
      <c r="A50" s="14" t="s">
        <v>14</v>
      </c>
      <c r="B50" s="70"/>
      <c r="C50" s="66"/>
      <c r="D50" s="42">
        <v>53289.02</v>
      </c>
      <c r="E50" s="42">
        <v>103544.44</v>
      </c>
      <c r="F50" s="42">
        <v>128880.37</v>
      </c>
      <c r="G50" s="42">
        <v>138235.88999999998</v>
      </c>
      <c r="H50" s="42">
        <v>14717.77</v>
      </c>
      <c r="I50" s="42">
        <v>29811.550000000003</v>
      </c>
      <c r="J50" s="42">
        <v>37504.61</v>
      </c>
      <c r="K50" s="42">
        <v>34230.789999999994</v>
      </c>
      <c r="L50" s="42">
        <v>-12865.03</v>
      </c>
      <c r="M50" s="42">
        <v>-43994.44</v>
      </c>
      <c r="N50" s="42">
        <v>-68646.95</v>
      </c>
      <c r="O50" s="42">
        <v>-93277.329999999987</v>
      </c>
      <c r="P50" s="42">
        <v>-27813.040000000001</v>
      </c>
      <c r="Q50" s="42">
        <v>-56170.61</v>
      </c>
      <c r="R50" s="42">
        <v>-60467.86</v>
      </c>
      <c r="S50" s="42">
        <v>-1352.9200000000055</v>
      </c>
    </row>
    <row r="51" spans="1:19" x14ac:dyDescent="0.2">
      <c r="A51" s="10" t="s">
        <v>16</v>
      </c>
      <c r="B51" s="1"/>
      <c r="C51" s="42"/>
      <c r="D51" s="42">
        <v>16038.07</v>
      </c>
      <c r="E51" s="42">
        <v>16038.07</v>
      </c>
      <c r="F51" s="42">
        <v>16038.07</v>
      </c>
      <c r="G51" s="42">
        <v>16038.07</v>
      </c>
      <c r="H51" s="42">
        <v>5190.1799999999985</v>
      </c>
      <c r="I51" s="42">
        <v>10646.359999999999</v>
      </c>
      <c r="J51" s="42">
        <v>13547.529999999999</v>
      </c>
      <c r="K51" s="42">
        <v>12751.209999999995</v>
      </c>
      <c r="L51" s="42">
        <v>-3638.6900000000005</v>
      </c>
      <c r="M51" s="42">
        <v>-12750.76</v>
      </c>
      <c r="N51" s="42">
        <v>-19991.489999999998</v>
      </c>
      <c r="O51" s="42">
        <v>-27225.71</v>
      </c>
      <c r="P51" s="42">
        <v>-8169.02</v>
      </c>
      <c r="Q51" s="42">
        <v>-16497.97</v>
      </c>
      <c r="R51" s="42">
        <v>-17760.13</v>
      </c>
      <c r="S51" s="42">
        <v>-397.36000000000058</v>
      </c>
    </row>
    <row r="52" spans="1:19" x14ac:dyDescent="0.2">
      <c r="A52" s="10" t="s">
        <v>17</v>
      </c>
      <c r="B52" s="1"/>
      <c r="C52" s="42"/>
      <c r="D52" s="42">
        <v>37250.949999999997</v>
      </c>
      <c r="E52" s="42">
        <v>37250.949999999997</v>
      </c>
      <c r="F52" s="42">
        <v>37250.949999999997</v>
      </c>
      <c r="G52" s="42">
        <v>37250.949999999997</v>
      </c>
      <c r="H52" s="42">
        <v>9527.590000000002</v>
      </c>
      <c r="I52" s="42">
        <v>19165.190000000002</v>
      </c>
      <c r="J52" s="42">
        <v>23957.08</v>
      </c>
      <c r="K52" s="42">
        <v>21479.579999999998</v>
      </c>
      <c r="L52" s="42">
        <v>-9226.34</v>
      </c>
      <c r="M52" s="42">
        <v>-31243.68</v>
      </c>
      <c r="N52" s="42">
        <v>-48655.46</v>
      </c>
      <c r="O52" s="42">
        <v>-66051.62</v>
      </c>
      <c r="P52" s="42">
        <v>-19644.02</v>
      </c>
      <c r="Q52" s="42">
        <v>-39672.639999999999</v>
      </c>
      <c r="R52" s="42">
        <v>-42707.73</v>
      </c>
      <c r="S52" s="42">
        <v>-955.56000000000495</v>
      </c>
    </row>
    <row r="53" spans="1:19" x14ac:dyDescent="0.2">
      <c r="A53" s="15" t="s">
        <v>119</v>
      </c>
      <c r="B53" s="4" t="s">
        <v>100</v>
      </c>
      <c r="C53" s="38">
        <v>221268856.35999998</v>
      </c>
      <c r="D53" s="38">
        <v>222742939.75999999</v>
      </c>
      <c r="E53" s="38">
        <v>226681029.79999998</v>
      </c>
      <c r="F53" s="38">
        <v>252040661.08999997</v>
      </c>
      <c r="G53" s="38">
        <v>270128312.30000007</v>
      </c>
      <c r="H53" s="38">
        <v>274346420.57999992</v>
      </c>
      <c r="I53" s="38">
        <v>278813598.11999995</v>
      </c>
      <c r="J53" s="38">
        <v>283334673.85999995</v>
      </c>
      <c r="K53" s="38">
        <v>288151210.09999996</v>
      </c>
      <c r="L53" s="38">
        <v>292725718.34999996</v>
      </c>
      <c r="M53" s="38">
        <v>297484340.88999999</v>
      </c>
      <c r="N53" s="38">
        <v>302356439.35999995</v>
      </c>
      <c r="O53" s="38">
        <v>240709912.57999998</v>
      </c>
      <c r="P53" s="38">
        <v>245850842.47999999</v>
      </c>
      <c r="Q53" s="38">
        <v>250979605.67999998</v>
      </c>
      <c r="R53" s="38">
        <v>256347525.81999999</v>
      </c>
      <c r="S53" s="38">
        <v>262525416.83999997</v>
      </c>
    </row>
    <row r="54" spans="1:19" x14ac:dyDescent="0.2">
      <c r="A54" s="10"/>
      <c r="B54" s="1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</row>
    <row r="55" spans="1:19" x14ac:dyDescent="0.2">
      <c r="A55" s="10" t="s">
        <v>18</v>
      </c>
      <c r="B55" s="48" t="s">
        <v>98</v>
      </c>
      <c r="C55" s="6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</row>
    <row r="56" spans="1:19" s="36" customFormat="1" x14ac:dyDescent="0.2">
      <c r="A56" s="35" t="s">
        <v>81</v>
      </c>
      <c r="B56" s="39" t="s">
        <v>104</v>
      </c>
      <c r="C56" s="38">
        <v>357014</v>
      </c>
      <c r="D56" s="67">
        <v>7291.6900000000005</v>
      </c>
      <c r="E56" s="38">
        <v>170205.77</v>
      </c>
      <c r="F56" s="38">
        <v>189027.58</v>
      </c>
      <c r="G56" s="38">
        <v>189027.59</v>
      </c>
      <c r="H56" s="38">
        <v>106735.99</v>
      </c>
      <c r="I56" s="38">
        <v>12083.43</v>
      </c>
      <c r="J56" s="38">
        <v>89166.47</v>
      </c>
      <c r="K56" s="38">
        <v>89166.46</v>
      </c>
      <c r="L56" s="38">
        <v>0</v>
      </c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38">
        <v>0</v>
      </c>
      <c r="S56" s="38">
        <v>0</v>
      </c>
    </row>
    <row r="57" spans="1:19" s="36" customFormat="1" ht="25.5" x14ac:dyDescent="0.2">
      <c r="A57" s="37" t="s">
        <v>64</v>
      </c>
      <c r="B57" s="36" t="s">
        <v>105</v>
      </c>
      <c r="C57" s="38">
        <v>105720618</v>
      </c>
      <c r="D57" s="45">
        <v>75727510.670000002</v>
      </c>
      <c r="E57" s="58">
        <v>56466909.399999999</v>
      </c>
      <c r="F57" s="58">
        <v>124157654.28</v>
      </c>
      <c r="G57" s="58">
        <v>74063314.930000007</v>
      </c>
      <c r="H57" s="58">
        <v>65010058.530000001</v>
      </c>
      <c r="I57" s="58">
        <v>62655524.560000002</v>
      </c>
      <c r="J57" s="58">
        <v>59391312.829999998</v>
      </c>
      <c r="K57" s="58">
        <v>58308876.119999997</v>
      </c>
      <c r="L57" s="58">
        <v>56626320</v>
      </c>
      <c r="M57" s="58">
        <v>55553369.840000004</v>
      </c>
      <c r="N57" s="58">
        <v>54435129.079999998</v>
      </c>
      <c r="O57" s="58">
        <v>53251116</v>
      </c>
      <c r="P57" s="58">
        <v>51896622.799999997</v>
      </c>
      <c r="Q57" s="58">
        <v>51244417.869999997</v>
      </c>
      <c r="R57" s="58">
        <v>50456626.149999999</v>
      </c>
      <c r="S57" s="58">
        <v>86846296.930000007</v>
      </c>
    </row>
    <row r="58" spans="1:19" s="36" customFormat="1" ht="25.5" x14ac:dyDescent="0.2">
      <c r="A58" s="37" t="s">
        <v>71</v>
      </c>
      <c r="B58" s="36" t="s">
        <v>106</v>
      </c>
      <c r="C58" s="38"/>
      <c r="D58" s="38">
        <v>48569.14</v>
      </c>
      <c r="E58" s="59">
        <v>663672.43000000005</v>
      </c>
      <c r="F58" s="59">
        <v>30085.4</v>
      </c>
      <c r="G58" s="59">
        <v>165269</v>
      </c>
      <c r="H58" s="59">
        <v>0</v>
      </c>
      <c r="I58" s="59">
        <v>382109.7</v>
      </c>
      <c r="J58" s="59">
        <v>78988.56</v>
      </c>
      <c r="K58" s="59">
        <v>21804.62</v>
      </c>
      <c r="L58" s="59">
        <v>769060.32</v>
      </c>
      <c r="M58" s="59">
        <v>467010.9</v>
      </c>
      <c r="N58" s="59">
        <v>231251.66</v>
      </c>
      <c r="O58" s="59">
        <v>36053</v>
      </c>
      <c r="P58" s="59">
        <v>563546.26</v>
      </c>
      <c r="Q58" s="59">
        <v>306156.19</v>
      </c>
      <c r="R58" s="59">
        <v>369327.91</v>
      </c>
      <c r="S58" s="59">
        <v>6437.09</v>
      </c>
    </row>
    <row r="59" spans="1:19" x14ac:dyDescent="0.2">
      <c r="A59" s="15" t="s">
        <v>73</v>
      </c>
      <c r="B59" s="36" t="s">
        <v>107</v>
      </c>
      <c r="C59" s="38">
        <v>98548</v>
      </c>
      <c r="D59" s="38">
        <v>125518.97</v>
      </c>
      <c r="E59" s="38">
        <v>85563.430000000008</v>
      </c>
      <c r="F59" s="38">
        <v>28169.11</v>
      </c>
      <c r="G59" s="38">
        <v>18723.120000000003</v>
      </c>
      <c r="H59" s="38">
        <v>11724.91</v>
      </c>
      <c r="I59" s="38">
        <v>26208.21</v>
      </c>
      <c r="J59" s="38">
        <v>43985.689999999995</v>
      </c>
      <c r="K59" s="38">
        <v>52295.92</v>
      </c>
      <c r="L59" s="38">
        <v>60586.59</v>
      </c>
      <c r="M59" s="38">
        <v>65700.19</v>
      </c>
      <c r="N59" s="38">
        <v>69890.17</v>
      </c>
      <c r="O59" s="38">
        <v>76807.78</v>
      </c>
      <c r="P59" s="38">
        <v>95212.040000000008</v>
      </c>
      <c r="Q59" s="38">
        <v>101561.92000000001</v>
      </c>
      <c r="R59" s="38">
        <v>0</v>
      </c>
      <c r="S59" s="38">
        <v>0</v>
      </c>
    </row>
    <row r="60" spans="1:19" x14ac:dyDescent="0.2">
      <c r="A60" s="19" t="s">
        <v>122</v>
      </c>
      <c r="B60" s="72"/>
      <c r="C60" s="68">
        <v>95624</v>
      </c>
      <c r="D60" s="42">
        <v>119568.44</v>
      </c>
      <c r="E60" s="42">
        <v>81516.570000000007</v>
      </c>
      <c r="F60" s="42">
        <v>23038.43</v>
      </c>
      <c r="G60" s="42">
        <v>12206.62</v>
      </c>
      <c r="H60" s="42">
        <v>7120.94</v>
      </c>
      <c r="I60" s="42">
        <v>19761.539999999997</v>
      </c>
      <c r="J60" s="42">
        <v>37079.269999999997</v>
      </c>
      <c r="K60" s="42">
        <v>44988.18</v>
      </c>
      <c r="L60" s="42">
        <v>52484</v>
      </c>
      <c r="M60" s="42">
        <v>57655.88</v>
      </c>
      <c r="N60" s="42">
        <v>61852.51</v>
      </c>
      <c r="O60" s="42">
        <v>68510.05</v>
      </c>
      <c r="P60" s="42">
        <v>85626.91</v>
      </c>
      <c r="Q60" s="42">
        <v>92242.46</v>
      </c>
      <c r="R60" s="42">
        <v>0</v>
      </c>
      <c r="S60" s="42">
        <v>0</v>
      </c>
    </row>
    <row r="61" spans="1:19" x14ac:dyDescent="0.2">
      <c r="A61" s="18" t="s">
        <v>123</v>
      </c>
      <c r="B61" s="71"/>
      <c r="C61" s="42">
        <v>2924</v>
      </c>
      <c r="D61" s="42">
        <v>5950.5300000000007</v>
      </c>
      <c r="E61" s="42">
        <v>4046.86</v>
      </c>
      <c r="F61" s="42">
        <v>5130.68</v>
      </c>
      <c r="G61" s="42">
        <v>6516.5</v>
      </c>
      <c r="H61" s="42">
        <v>4603.9699999999993</v>
      </c>
      <c r="I61" s="42">
        <v>6446.67</v>
      </c>
      <c r="J61" s="42">
        <v>6906.42</v>
      </c>
      <c r="K61" s="42">
        <v>7307.74</v>
      </c>
      <c r="L61" s="42">
        <v>8102.59</v>
      </c>
      <c r="M61" s="42">
        <v>8044.3099999999995</v>
      </c>
      <c r="N61" s="42">
        <v>8037.66</v>
      </c>
      <c r="O61" s="42">
        <v>8297.73</v>
      </c>
      <c r="P61" s="42">
        <v>9585.130000000001</v>
      </c>
      <c r="Q61" s="42">
        <v>9319.4599999999991</v>
      </c>
      <c r="R61" s="42">
        <v>0</v>
      </c>
      <c r="S61" s="42">
        <v>0</v>
      </c>
    </row>
    <row r="62" spans="1:19" x14ac:dyDescent="0.2">
      <c r="A62" s="18" t="s">
        <v>124</v>
      </c>
      <c r="B62" s="71"/>
      <c r="C62" s="61">
        <v>908</v>
      </c>
      <c r="D62" s="42">
        <v>1675.5600000000002</v>
      </c>
      <c r="E62" s="42">
        <v>1150.81</v>
      </c>
      <c r="F62" s="42">
        <v>1454.08</v>
      </c>
      <c r="G62" s="42">
        <v>1862.3</v>
      </c>
      <c r="H62" s="42">
        <v>1317</v>
      </c>
      <c r="I62" s="42">
        <v>1864.15</v>
      </c>
      <c r="J62" s="42">
        <v>2013.38</v>
      </c>
      <c r="K62" s="42">
        <v>2130.4499999999998</v>
      </c>
      <c r="L62" s="42">
        <v>2379.88</v>
      </c>
      <c r="M62" s="42">
        <v>2362.79</v>
      </c>
      <c r="N62" s="42">
        <v>2360.77</v>
      </c>
      <c r="O62" s="42">
        <v>2437.15</v>
      </c>
      <c r="P62" s="42">
        <v>2815.28</v>
      </c>
      <c r="Q62" s="42">
        <v>2737.25</v>
      </c>
      <c r="R62" s="42">
        <v>0</v>
      </c>
      <c r="S62" s="42">
        <v>0</v>
      </c>
    </row>
    <row r="63" spans="1:19" x14ac:dyDescent="0.2">
      <c r="A63" s="18" t="s">
        <v>125</v>
      </c>
      <c r="B63" s="71"/>
      <c r="C63" s="61">
        <v>2016</v>
      </c>
      <c r="D63" s="42">
        <v>4274.97</v>
      </c>
      <c r="E63" s="42">
        <v>2896.05</v>
      </c>
      <c r="F63" s="42">
        <v>3676.6</v>
      </c>
      <c r="G63" s="42">
        <v>4654.2</v>
      </c>
      <c r="H63" s="42">
        <v>3286.97</v>
      </c>
      <c r="I63" s="42">
        <v>4582.5200000000004</v>
      </c>
      <c r="J63" s="42">
        <v>4893.04</v>
      </c>
      <c r="K63" s="42">
        <v>5177.29</v>
      </c>
      <c r="L63" s="42">
        <v>5722.71</v>
      </c>
      <c r="M63" s="42">
        <v>5681.5199999999995</v>
      </c>
      <c r="N63" s="42">
        <v>5676.89</v>
      </c>
      <c r="O63" s="42">
        <v>5860.58</v>
      </c>
      <c r="P63" s="42">
        <v>6769.85</v>
      </c>
      <c r="Q63" s="42">
        <v>6582.21</v>
      </c>
      <c r="R63" s="42">
        <v>0</v>
      </c>
      <c r="S63" s="42">
        <v>0</v>
      </c>
    </row>
    <row r="64" spans="1:19" x14ac:dyDescent="0.2">
      <c r="A64" s="15" t="s">
        <v>116</v>
      </c>
      <c r="B64" s="4" t="s">
        <v>99</v>
      </c>
      <c r="C64" s="38" t="e">
        <v>#REF!</v>
      </c>
      <c r="D64" s="38">
        <v>75908890.469999999</v>
      </c>
      <c r="E64" s="38">
        <v>57386351.030000001</v>
      </c>
      <c r="F64" s="38">
        <v>124404936.37</v>
      </c>
      <c r="G64" s="38">
        <v>74436334.640000015</v>
      </c>
      <c r="H64" s="38">
        <v>65128519.43</v>
      </c>
      <c r="I64" s="38">
        <v>63075925.899999999</v>
      </c>
      <c r="J64" s="38">
        <v>59603453.549999997</v>
      </c>
      <c r="K64" s="38">
        <v>58472143.119999997</v>
      </c>
      <c r="L64" s="38">
        <v>57455966.909999996</v>
      </c>
      <c r="M64" s="38">
        <v>56086080.930000007</v>
      </c>
      <c r="N64" s="38">
        <v>54736270.909999996</v>
      </c>
      <c r="O64" s="38">
        <v>53363976.780000001</v>
      </c>
      <c r="P64" s="38">
        <v>52555381.099999994</v>
      </c>
      <c r="Q64" s="38">
        <v>51652135.979999997</v>
      </c>
      <c r="R64" s="38">
        <v>50825954.059999995</v>
      </c>
      <c r="S64" s="38">
        <v>86852734.020000011</v>
      </c>
    </row>
    <row r="65" spans="1:20" x14ac:dyDescent="0.2">
      <c r="A65" s="16"/>
      <c r="B65" s="2"/>
      <c r="C65" s="74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</row>
    <row r="66" spans="1:20" ht="13.5" thickBot="1" x14ac:dyDescent="0.25">
      <c r="A66" s="3" t="s">
        <v>3</v>
      </c>
      <c r="B66" s="3" t="s">
        <v>101</v>
      </c>
      <c r="C66" s="43" t="e">
        <v>#REF!</v>
      </c>
      <c r="D66" s="43">
        <v>298651830.23000002</v>
      </c>
      <c r="E66" s="43">
        <v>284067380.82999998</v>
      </c>
      <c r="F66" s="43">
        <v>376445597.45999998</v>
      </c>
      <c r="G66" s="43">
        <v>344564646.94000006</v>
      </c>
      <c r="H66" s="43">
        <v>339474940.00999993</v>
      </c>
      <c r="I66" s="43">
        <v>341889524.01999992</v>
      </c>
      <c r="J66" s="43">
        <v>342938127.40999997</v>
      </c>
      <c r="K66" s="43">
        <v>346623353.21999997</v>
      </c>
      <c r="L66" s="43">
        <v>350181685.25999999</v>
      </c>
      <c r="M66" s="43">
        <v>353570421.81999999</v>
      </c>
      <c r="N66" s="43">
        <v>357092710.26999998</v>
      </c>
      <c r="O66" s="43">
        <v>294073889.36000001</v>
      </c>
      <c r="P66" s="43">
        <v>298406223.57999998</v>
      </c>
      <c r="Q66" s="43">
        <v>302631741.65999997</v>
      </c>
      <c r="R66" s="43">
        <v>307173479.88</v>
      </c>
      <c r="S66" s="43">
        <v>349378150.86000001</v>
      </c>
      <c r="T66" s="41"/>
    </row>
    <row r="67" spans="1:20" x14ac:dyDescent="0.2">
      <c r="E67" s="41"/>
    </row>
    <row r="68" spans="1:20" x14ac:dyDescent="0.2">
      <c r="A68" s="8"/>
      <c r="B68" s="8"/>
      <c r="C68" s="8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</row>
    <row r="69" spans="1:20" x14ac:dyDescent="0.2">
      <c r="G69" s="41"/>
      <c r="H69" s="41"/>
    </row>
  </sheetData>
  <phoneticPr fontId="0" type="noConversion"/>
  <pageMargins left="0.74803149606299213" right="0.74803149606299213" top="0.59055118110236227" bottom="0" header="0.51181102362204722" footer="0.51181102362204722"/>
  <pageSetup paperSize="9" scale="94" fitToWidth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AD44"/>
  <sheetViews>
    <sheetView zoomScale="115" zoomScaleNormal="115" workbookViewId="0">
      <pane xSplit="14" ySplit="4" topLeftCell="O5" activePane="bottomRight" state="frozen"/>
      <selection pane="topRight" activeCell="O1" sqref="O1"/>
      <selection pane="bottomLeft" activeCell="A5" sqref="A5"/>
      <selection pane="bottomRight" activeCell="AC10" sqref="AC10"/>
    </sheetView>
  </sheetViews>
  <sheetFormatPr defaultColWidth="9.140625" defaultRowHeight="12.75" x14ac:dyDescent="0.2"/>
  <cols>
    <col min="1" max="1" width="50.140625" style="77" customWidth="1"/>
    <col min="2" max="2" width="53.7109375" style="77" hidden="1" customWidth="1"/>
    <col min="3" max="6" width="11.7109375" style="77" hidden="1" customWidth="1"/>
    <col min="7" max="7" width="12.7109375" style="126" hidden="1" customWidth="1"/>
    <col min="8" max="8" width="12.140625" style="77" hidden="1" customWidth="1"/>
    <col min="9" max="9" width="10.85546875" style="77" hidden="1" customWidth="1"/>
    <col min="10" max="10" width="11.140625" style="77" hidden="1" customWidth="1"/>
    <col min="11" max="11" width="11.28515625" style="77" hidden="1" customWidth="1"/>
    <col min="12" max="12" width="12.28515625" style="77" hidden="1" customWidth="1"/>
    <col min="13" max="13" width="12.140625" style="77" hidden="1" customWidth="1"/>
    <col min="14" max="15" width="13.5703125" style="77" hidden="1" customWidth="1"/>
    <col min="16" max="17" width="13.5703125" style="77" customWidth="1"/>
    <col min="18" max="20" width="12.42578125" style="77" customWidth="1"/>
    <col min="21" max="21" width="10.140625" style="77" hidden="1" customWidth="1"/>
    <col min="22" max="22" width="9.7109375" style="77" hidden="1" customWidth="1"/>
    <col min="23" max="24" width="10.7109375" style="77" hidden="1" customWidth="1"/>
    <col min="25" max="25" width="4.7109375" style="77" customWidth="1"/>
    <col min="26" max="16384" width="9.140625" style="77"/>
  </cols>
  <sheetData>
    <row r="1" spans="1:30" ht="15.75" x14ac:dyDescent="0.25">
      <c r="A1" s="75" t="s">
        <v>30</v>
      </c>
      <c r="B1" s="75" t="s">
        <v>88</v>
      </c>
      <c r="C1" s="76"/>
    </row>
    <row r="2" spans="1:30" ht="15.75" x14ac:dyDescent="0.25">
      <c r="A2" s="75" t="s">
        <v>146</v>
      </c>
      <c r="B2" s="75" t="s">
        <v>89</v>
      </c>
      <c r="C2" s="76"/>
    </row>
    <row r="3" spans="1:30" x14ac:dyDescent="0.2">
      <c r="C3" s="78" t="s">
        <v>72</v>
      </c>
      <c r="D3" s="78" t="s">
        <v>72</v>
      </c>
      <c r="E3" s="78" t="s">
        <v>72</v>
      </c>
      <c r="F3" s="78" t="s">
        <v>72</v>
      </c>
      <c r="G3" s="78" t="s">
        <v>72</v>
      </c>
      <c r="H3" s="78" t="s">
        <v>72</v>
      </c>
      <c r="I3" s="78" t="s">
        <v>72</v>
      </c>
      <c r="J3" s="78" t="s">
        <v>72</v>
      </c>
      <c r="K3" s="78" t="s">
        <v>72</v>
      </c>
      <c r="L3" s="78" t="s">
        <v>72</v>
      </c>
      <c r="M3" s="78" t="s">
        <v>72</v>
      </c>
      <c r="N3" s="78" t="s">
        <v>72</v>
      </c>
      <c r="O3" s="78" t="s">
        <v>72</v>
      </c>
      <c r="P3" s="78" t="s">
        <v>72</v>
      </c>
      <c r="Q3" s="78" t="s">
        <v>72</v>
      </c>
      <c r="R3" s="78" t="s">
        <v>72</v>
      </c>
      <c r="S3" s="78" t="s">
        <v>72</v>
      </c>
      <c r="T3" s="78" t="s">
        <v>72</v>
      </c>
      <c r="U3" s="78"/>
      <c r="V3" s="78"/>
    </row>
    <row r="4" spans="1:30" x14ac:dyDescent="0.2">
      <c r="A4" s="79" t="s">
        <v>4</v>
      </c>
      <c r="B4" s="80" t="s">
        <v>85</v>
      </c>
      <c r="C4" s="81" t="s">
        <v>113</v>
      </c>
      <c r="D4" s="81" t="s">
        <v>110</v>
      </c>
      <c r="E4" s="81" t="s">
        <v>111</v>
      </c>
      <c r="F4" s="81" t="s">
        <v>112</v>
      </c>
      <c r="G4" s="81" t="s">
        <v>114</v>
      </c>
      <c r="H4" s="81" t="s">
        <v>115</v>
      </c>
      <c r="I4" s="81" t="s">
        <v>126</v>
      </c>
      <c r="J4" s="81" t="s">
        <v>127</v>
      </c>
      <c r="K4" s="81" t="s">
        <v>128</v>
      </c>
      <c r="L4" s="81" t="s">
        <v>130</v>
      </c>
      <c r="M4" s="81" t="s">
        <v>129</v>
      </c>
      <c r="N4" s="81" t="s">
        <v>136</v>
      </c>
      <c r="O4" s="130" t="s">
        <v>137</v>
      </c>
      <c r="P4" s="81" t="s">
        <v>138</v>
      </c>
      <c r="Q4" s="81" t="s">
        <v>143</v>
      </c>
      <c r="R4" s="81" t="s">
        <v>144</v>
      </c>
      <c r="S4" s="81" t="s">
        <v>145</v>
      </c>
      <c r="T4" s="81" t="s">
        <v>147</v>
      </c>
      <c r="U4" s="141" t="s">
        <v>141</v>
      </c>
      <c r="V4" s="141" t="s">
        <v>142</v>
      </c>
      <c r="W4" s="140" t="s">
        <v>139</v>
      </c>
      <c r="X4" s="140" t="s">
        <v>140</v>
      </c>
      <c r="Y4" s="91"/>
      <c r="Z4" s="98"/>
      <c r="AD4" s="98"/>
    </row>
    <row r="5" spans="1:30" x14ac:dyDescent="0.2">
      <c r="A5" s="82" t="s">
        <v>0</v>
      </c>
      <c r="B5" s="83" t="s">
        <v>86</v>
      </c>
      <c r="C5" s="84"/>
      <c r="D5" s="84"/>
      <c r="E5" s="84"/>
      <c r="F5" s="84"/>
      <c r="G5" s="128"/>
      <c r="H5" s="128"/>
      <c r="I5" s="128"/>
      <c r="J5" s="128"/>
      <c r="K5" s="128"/>
      <c r="L5" s="128"/>
      <c r="M5" s="128"/>
      <c r="P5" s="94"/>
      <c r="Q5" s="94"/>
      <c r="R5" s="94"/>
      <c r="S5" s="94"/>
      <c r="T5" s="94"/>
    </row>
    <row r="6" spans="1:30" ht="25.5" x14ac:dyDescent="0.2">
      <c r="A6" s="85" t="s">
        <v>55</v>
      </c>
      <c r="B6" s="86" t="s">
        <v>82</v>
      </c>
      <c r="C6" s="87">
        <v>32684045.809999987</v>
      </c>
      <c r="D6" s="87">
        <v>32684045.809999987</v>
      </c>
      <c r="E6" s="87">
        <v>23293478.359999999</v>
      </c>
      <c r="F6" s="87">
        <v>286596574.96000004</v>
      </c>
      <c r="G6" s="87">
        <v>295331259.67000002</v>
      </c>
      <c r="H6" s="87">
        <v>295331259.33000004</v>
      </c>
      <c r="I6" s="87" t="e">
        <v>#REF!</v>
      </c>
      <c r="J6" s="87" t="e">
        <v>#REF!</v>
      </c>
      <c r="K6" s="87">
        <v>200398508.38</v>
      </c>
      <c r="L6" s="87">
        <v>200089696.83000001</v>
      </c>
      <c r="M6" s="87">
        <v>197086696.83000001</v>
      </c>
      <c r="N6" s="87">
        <v>189086696.83000001</v>
      </c>
      <c r="O6" s="131">
        <v>184084696.83000001</v>
      </c>
      <c r="P6" s="87">
        <v>102876831</v>
      </c>
      <c r="Q6" s="87">
        <v>87874830.829999998</v>
      </c>
      <c r="R6" s="87">
        <v>87874830.830000028</v>
      </c>
      <c r="S6" s="87">
        <v>82874831</v>
      </c>
      <c r="T6" s="87">
        <v>116824376.05000001</v>
      </c>
      <c r="U6" s="125">
        <f t="shared" ref="U6:V9" si="0">N6-M6</f>
        <v>-8000000</v>
      </c>
      <c r="V6" s="125">
        <f t="shared" si="0"/>
        <v>-5002000</v>
      </c>
      <c r="W6" s="125">
        <f>P6-O6</f>
        <v>-81207865.830000013</v>
      </c>
      <c r="X6" s="142">
        <f>P6-L6</f>
        <v>-97212865.830000013</v>
      </c>
      <c r="Y6" s="125"/>
    </row>
    <row r="7" spans="1:30" s="91" customFormat="1" ht="38.25" x14ac:dyDescent="0.2">
      <c r="A7" s="88" t="s">
        <v>53</v>
      </c>
      <c r="B7" s="89" t="s">
        <v>83</v>
      </c>
      <c r="C7" s="90">
        <v>17643710.199999999</v>
      </c>
      <c r="D7" s="90">
        <v>17643710.199999999</v>
      </c>
      <c r="E7" s="90">
        <v>8253142.3600000003</v>
      </c>
      <c r="F7" s="90">
        <v>202025877.77000004</v>
      </c>
      <c r="G7" s="90">
        <v>256717912.83000001</v>
      </c>
      <c r="H7" s="90">
        <v>217505759</v>
      </c>
      <c r="I7" s="90" t="e">
        <v>#REF!</v>
      </c>
      <c r="J7" s="90" t="e">
        <v>#REF!</v>
      </c>
      <c r="K7" s="90">
        <v>137553558.46999997</v>
      </c>
      <c r="L7" s="90">
        <v>137244746.91999999</v>
      </c>
      <c r="M7" s="90">
        <v>139241746.91999999</v>
      </c>
      <c r="N7" s="90">
        <v>136241746.91999999</v>
      </c>
      <c r="O7" s="132">
        <v>136239746.91999999</v>
      </c>
      <c r="P7" s="90">
        <v>60031881.089999966</v>
      </c>
      <c r="Q7" s="90">
        <v>64309386.479999967</v>
      </c>
      <c r="R7" s="90">
        <v>64647654.889999993</v>
      </c>
      <c r="S7" s="90">
        <v>60224176.350000001</v>
      </c>
      <c r="T7" s="90">
        <v>50962037.119999997</v>
      </c>
      <c r="U7" s="125">
        <f t="shared" si="0"/>
        <v>-3000000</v>
      </c>
      <c r="V7" s="125">
        <f t="shared" si="0"/>
        <v>-2000</v>
      </c>
      <c r="W7" s="125">
        <f>P7-O7</f>
        <v>-76207865.830000013</v>
      </c>
      <c r="X7" s="142">
        <f t="shared" ref="X7:X36" si="1">P7-L7</f>
        <v>-77212865.830000013</v>
      </c>
      <c r="Y7" s="125"/>
    </row>
    <row r="8" spans="1:30" s="91" customFormat="1" ht="38.25" x14ac:dyDescent="0.2">
      <c r="A8" s="88" t="s">
        <v>54</v>
      </c>
      <c r="B8" s="89" t="s">
        <v>84</v>
      </c>
      <c r="C8" s="90">
        <v>15040335.60999999</v>
      </c>
      <c r="D8" s="90">
        <v>15040335.60999999</v>
      </c>
      <c r="E8" s="90">
        <v>15040336</v>
      </c>
      <c r="F8" s="90">
        <v>84570697.190000013</v>
      </c>
      <c r="G8" s="90">
        <v>38613346.840000004</v>
      </c>
      <c r="H8" s="90">
        <v>77825500.330000028</v>
      </c>
      <c r="I8" s="90">
        <v>72825500.330000028</v>
      </c>
      <c r="J8" s="90">
        <v>67854367.460000023</v>
      </c>
      <c r="K8" s="90">
        <v>62844949.910000034</v>
      </c>
      <c r="L8" s="90">
        <v>62844949.910000034</v>
      </c>
      <c r="M8" s="90">
        <v>57844949.910000034</v>
      </c>
      <c r="N8" s="90">
        <v>52844949.910000034</v>
      </c>
      <c r="O8" s="132">
        <v>47844949.910000034</v>
      </c>
      <c r="P8" s="90">
        <v>42844949.910000034</v>
      </c>
      <c r="Q8" s="90">
        <v>23565444.350000031</v>
      </c>
      <c r="R8" s="90">
        <v>23227175.940000035</v>
      </c>
      <c r="S8" s="90">
        <v>22650655.480000027</v>
      </c>
      <c r="T8" s="90">
        <v>65862338.930000015</v>
      </c>
      <c r="U8" s="125">
        <f t="shared" si="0"/>
        <v>-5000000</v>
      </c>
      <c r="V8" s="125">
        <f t="shared" si="0"/>
        <v>-5000000</v>
      </c>
      <c r="W8" s="125">
        <f>P8-O8</f>
        <v>-5000000</v>
      </c>
      <c r="X8" s="142">
        <f t="shared" si="1"/>
        <v>-20000000</v>
      </c>
      <c r="Y8" s="125"/>
    </row>
    <row r="9" spans="1:30" x14ac:dyDescent="0.2">
      <c r="A9" s="96" t="s">
        <v>118</v>
      </c>
      <c r="B9" s="86" t="s">
        <v>95</v>
      </c>
      <c r="C9" s="87">
        <v>32684045.809999987</v>
      </c>
      <c r="D9" s="87">
        <v>32684045.809999987</v>
      </c>
      <c r="E9" s="87">
        <v>23293478.359999999</v>
      </c>
      <c r="F9" s="87">
        <v>286596574.96000004</v>
      </c>
      <c r="G9" s="87">
        <v>295331259.67000002</v>
      </c>
      <c r="H9" s="87">
        <v>295331259.33000004</v>
      </c>
      <c r="I9" s="87" t="e">
        <v>#REF!</v>
      </c>
      <c r="J9" s="87" t="e">
        <v>#REF!</v>
      </c>
      <c r="K9" s="87">
        <v>200398508.38</v>
      </c>
      <c r="L9" s="87">
        <v>200089696.83000001</v>
      </c>
      <c r="M9" s="87">
        <v>197086696.83000001</v>
      </c>
      <c r="N9" s="87">
        <v>189086696.83000001</v>
      </c>
      <c r="O9" s="131">
        <v>184084696.83000001</v>
      </c>
      <c r="P9" s="87">
        <v>102876831</v>
      </c>
      <c r="Q9" s="87">
        <v>87874830.829999998</v>
      </c>
      <c r="R9" s="87">
        <v>87874830.830000028</v>
      </c>
      <c r="S9" s="87">
        <v>82874831</v>
      </c>
      <c r="T9" s="87">
        <v>116824376.05000001</v>
      </c>
      <c r="U9" s="125">
        <f t="shared" si="0"/>
        <v>-8000000</v>
      </c>
      <c r="V9" s="125">
        <f t="shared" si="0"/>
        <v>-5002000</v>
      </c>
      <c r="W9" s="125">
        <f>P9-O9</f>
        <v>-81207865.830000013</v>
      </c>
      <c r="X9" s="142">
        <f t="shared" si="1"/>
        <v>-97212865.830000013</v>
      </c>
      <c r="Y9" s="125"/>
    </row>
    <row r="10" spans="1:30" x14ac:dyDescent="0.2">
      <c r="A10" s="94"/>
      <c r="B10" s="86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133"/>
      <c r="P10" s="97"/>
      <c r="Q10" s="97"/>
      <c r="R10" s="97"/>
      <c r="S10" s="97"/>
      <c r="T10" s="97"/>
      <c r="U10" s="125"/>
      <c r="V10" s="125"/>
      <c r="W10" s="125"/>
      <c r="X10" s="142"/>
      <c r="Y10" s="125"/>
    </row>
    <row r="11" spans="1:30" x14ac:dyDescent="0.2">
      <c r="A11" s="82" t="s">
        <v>1</v>
      </c>
      <c r="B11" s="86" t="s">
        <v>87</v>
      </c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133"/>
      <c r="P11" s="97"/>
      <c r="Q11" s="97"/>
      <c r="R11" s="97"/>
      <c r="S11" s="97"/>
      <c r="T11" s="97"/>
      <c r="U11" s="125"/>
      <c r="V11" s="125"/>
      <c r="W11" s="125"/>
      <c r="X11" s="142"/>
      <c r="Y11" s="125"/>
    </row>
    <row r="12" spans="1:30" x14ac:dyDescent="0.2">
      <c r="A12" s="96" t="s">
        <v>2</v>
      </c>
      <c r="B12" s="98" t="s">
        <v>94</v>
      </c>
      <c r="C12" s="87" t="e">
        <v>#REF!</v>
      </c>
      <c r="D12" s="87" t="e">
        <v>#REF!</v>
      </c>
      <c r="E12" s="87" t="e">
        <v>#REF!</v>
      </c>
      <c r="F12" s="87" t="e">
        <v>#REF!</v>
      </c>
      <c r="G12" s="87" t="e">
        <v>#REF!</v>
      </c>
      <c r="H12" s="87" t="e">
        <v>#REF!</v>
      </c>
      <c r="I12" s="87" t="e">
        <v>#REF!</v>
      </c>
      <c r="J12" s="87" t="e">
        <v>#REF!</v>
      </c>
      <c r="K12" s="87" t="e">
        <v>#REF!</v>
      </c>
      <c r="L12" s="87">
        <v>5647882.0099999998</v>
      </c>
      <c r="M12" s="87">
        <v>5652775.8399999999</v>
      </c>
      <c r="N12" s="87">
        <v>5252175.91</v>
      </c>
      <c r="O12" s="131">
        <v>5299556.33</v>
      </c>
      <c r="P12" s="87">
        <v>5192457</v>
      </c>
      <c r="Q12" s="87">
        <v>5415171.7199999997</v>
      </c>
      <c r="R12" s="87">
        <v>5415751.9199999999</v>
      </c>
      <c r="S12" s="87">
        <v>5468723.8899999997</v>
      </c>
      <c r="T12" s="87">
        <v>5769520.79</v>
      </c>
      <c r="U12" s="125">
        <f t="shared" ref="U12:V17" si="2">N12-M12</f>
        <v>-400599.9299999997</v>
      </c>
      <c r="V12" s="125">
        <f t="shared" si="2"/>
        <v>47380.419999999925</v>
      </c>
      <c r="W12" s="125">
        <f>P12-O12</f>
        <v>-107099.33000000007</v>
      </c>
      <c r="X12" s="142">
        <f t="shared" si="1"/>
        <v>-455425.00999999978</v>
      </c>
      <c r="Y12" s="125"/>
    </row>
    <row r="13" spans="1:30" x14ac:dyDescent="0.2">
      <c r="A13" s="99" t="s">
        <v>67</v>
      </c>
      <c r="B13" s="89" t="s">
        <v>108</v>
      </c>
      <c r="C13" s="100">
        <v>4357751</v>
      </c>
      <c r="D13" s="100">
        <v>4188430.58</v>
      </c>
      <c r="E13" s="100">
        <v>4265582.9800000004</v>
      </c>
      <c r="F13" s="127">
        <v>4404158.82</v>
      </c>
      <c r="G13" s="100">
        <v>4625399.4800000004</v>
      </c>
      <c r="H13" s="100">
        <v>4737905.96</v>
      </c>
      <c r="I13" s="100">
        <v>4820936.9400000004</v>
      </c>
      <c r="J13" s="100">
        <v>4896577.01</v>
      </c>
      <c r="K13" s="100">
        <v>5647881.9900000002</v>
      </c>
      <c r="L13" s="100">
        <v>5647882.0099999998</v>
      </c>
      <c r="M13" s="100">
        <v>5652775.8399999999</v>
      </c>
      <c r="N13" s="100">
        <v>5252175.91</v>
      </c>
      <c r="O13" s="127">
        <v>5299556.33</v>
      </c>
      <c r="P13" s="100">
        <v>5192457</v>
      </c>
      <c r="Q13" s="100">
        <v>5415171.7199999997</v>
      </c>
      <c r="R13" s="100">
        <v>5415751.9199999999</v>
      </c>
      <c r="S13" s="100">
        <v>5412577.0499999998</v>
      </c>
      <c r="T13" s="100">
        <v>5485368.79</v>
      </c>
      <c r="U13" s="125">
        <f t="shared" si="2"/>
        <v>-400599.9299999997</v>
      </c>
      <c r="V13" s="125">
        <f t="shared" si="2"/>
        <v>47380.419999999925</v>
      </c>
      <c r="W13" s="125">
        <f>P13-O13</f>
        <v>-107099.33000000007</v>
      </c>
      <c r="X13" s="142">
        <f t="shared" si="1"/>
        <v>-455425.00999999978</v>
      </c>
      <c r="Y13" s="125"/>
      <c r="Z13" s="91"/>
    </row>
    <row r="14" spans="1:30" x14ac:dyDescent="0.2">
      <c r="A14" s="99" t="s">
        <v>148</v>
      </c>
      <c r="B14" s="89"/>
      <c r="C14" s="100"/>
      <c r="D14" s="100"/>
      <c r="E14" s="100"/>
      <c r="F14" s="127"/>
      <c r="G14" s="100"/>
      <c r="H14" s="100"/>
      <c r="I14" s="100"/>
      <c r="J14" s="100"/>
      <c r="K14" s="100"/>
      <c r="L14" s="100"/>
      <c r="M14" s="100"/>
      <c r="N14" s="100"/>
      <c r="O14" s="127"/>
      <c r="P14" s="100"/>
      <c r="Q14" s="100"/>
      <c r="R14" s="100"/>
      <c r="S14" s="100">
        <v>56146.84</v>
      </c>
      <c r="T14" s="100">
        <v>284152</v>
      </c>
      <c r="U14" s="125"/>
      <c r="V14" s="125"/>
      <c r="W14" s="125"/>
      <c r="X14" s="142"/>
      <c r="Y14" s="125"/>
      <c r="Z14" s="91"/>
    </row>
    <row r="15" spans="1:30" x14ac:dyDescent="0.2">
      <c r="A15" s="96" t="s">
        <v>76</v>
      </c>
      <c r="B15" s="93" t="s">
        <v>90</v>
      </c>
      <c r="C15" s="87">
        <v>267641821</v>
      </c>
      <c r="D15" s="87">
        <v>242541157.40000001</v>
      </c>
      <c r="E15" s="87">
        <v>237221771</v>
      </c>
      <c r="F15" s="87">
        <v>66131895.859999999</v>
      </c>
      <c r="G15" s="87">
        <v>25284279.32</v>
      </c>
      <c r="H15" s="87">
        <v>20067127.66</v>
      </c>
      <c r="I15" s="87">
        <v>52384168.739999995</v>
      </c>
      <c r="J15" s="87">
        <v>93278329.530000016</v>
      </c>
      <c r="K15" s="87">
        <v>121528817.18000002</v>
      </c>
      <c r="L15" s="87">
        <v>121528817.18000002</v>
      </c>
      <c r="M15" s="87">
        <v>128097326.38000001</v>
      </c>
      <c r="N15" s="87">
        <v>139917850.65000001</v>
      </c>
      <c r="O15" s="131">
        <v>148419417.44</v>
      </c>
      <c r="P15" s="87">
        <v>166739931.66000003</v>
      </c>
      <c r="Q15" s="87">
        <v>185878077.81999999</v>
      </c>
      <c r="R15" s="87">
        <v>190131638.94</v>
      </c>
      <c r="S15" s="87">
        <v>199634021.90000001</v>
      </c>
      <c r="T15" s="87">
        <v>207529235.93000001</v>
      </c>
      <c r="U15" s="125">
        <f t="shared" si="2"/>
        <v>11820524.269999996</v>
      </c>
      <c r="V15" s="125">
        <f t="shared" si="2"/>
        <v>8501566.7899999917</v>
      </c>
      <c r="W15" s="125">
        <f>P15-O15</f>
        <v>18320514.220000029</v>
      </c>
      <c r="X15" s="142">
        <f t="shared" si="1"/>
        <v>45211114.480000004</v>
      </c>
      <c r="Y15" s="125"/>
    </row>
    <row r="16" spans="1:30" x14ac:dyDescent="0.2">
      <c r="A16" s="99" t="s">
        <v>135</v>
      </c>
      <c r="B16" s="86" t="s">
        <v>108</v>
      </c>
      <c r="C16" s="95">
        <v>267641821</v>
      </c>
      <c r="D16" s="95">
        <v>242541157.40000001</v>
      </c>
      <c r="E16" s="95">
        <v>237221771</v>
      </c>
      <c r="F16" s="95">
        <v>66131895.859999999</v>
      </c>
      <c r="G16" s="95">
        <v>25284279.32</v>
      </c>
      <c r="H16" s="95">
        <v>20067127.66</v>
      </c>
      <c r="I16" s="95">
        <v>52384168.739999995</v>
      </c>
      <c r="J16" s="95">
        <v>93278329.530000016</v>
      </c>
      <c r="K16" s="95">
        <v>121528817.18000002</v>
      </c>
      <c r="L16" s="95">
        <v>121528817.18000002</v>
      </c>
      <c r="M16" s="95">
        <v>128097326.38000001</v>
      </c>
      <c r="N16" s="95">
        <v>139917850.65000001</v>
      </c>
      <c r="O16" s="134">
        <v>148419417.44</v>
      </c>
      <c r="P16" s="95">
        <v>166739931.66000003</v>
      </c>
      <c r="Q16" s="95">
        <v>185878077.81999999</v>
      </c>
      <c r="R16" s="95">
        <v>190131638.94</v>
      </c>
      <c r="S16" s="95">
        <v>199634021.90000001</v>
      </c>
      <c r="T16" s="95">
        <v>207529235.93000001</v>
      </c>
      <c r="U16" s="125">
        <f t="shared" si="2"/>
        <v>11820524.269999996</v>
      </c>
      <c r="V16" s="125">
        <f t="shared" si="2"/>
        <v>8501566.7899999917</v>
      </c>
      <c r="W16" s="125">
        <f>P16-O16</f>
        <v>18320514.220000029</v>
      </c>
      <c r="X16" s="142">
        <f t="shared" si="1"/>
        <v>45211114.480000004</v>
      </c>
      <c r="Y16" s="125"/>
    </row>
    <row r="17" spans="1:25" x14ac:dyDescent="0.2">
      <c r="A17" s="96" t="s">
        <v>117</v>
      </c>
      <c r="B17" s="101" t="s">
        <v>97</v>
      </c>
      <c r="C17" s="87" t="e">
        <v>#REF!</v>
      </c>
      <c r="D17" s="87" t="e">
        <v>#REF!</v>
      </c>
      <c r="E17" s="87" t="e">
        <v>#REF!</v>
      </c>
      <c r="F17" s="87" t="e">
        <v>#REF!</v>
      </c>
      <c r="G17" s="87" t="e">
        <v>#REF!</v>
      </c>
      <c r="H17" s="87" t="e">
        <v>#REF!</v>
      </c>
      <c r="I17" s="87" t="e">
        <v>#REF!</v>
      </c>
      <c r="J17" s="87" t="e">
        <v>#REF!</v>
      </c>
      <c r="K17" s="87" t="e">
        <v>#REF!</v>
      </c>
      <c r="L17" s="87">
        <v>127176699.19000003</v>
      </c>
      <c r="M17" s="87">
        <v>133750102.22000001</v>
      </c>
      <c r="N17" s="87">
        <v>145170026.56</v>
      </c>
      <c r="O17" s="131">
        <v>153718973.77000001</v>
      </c>
      <c r="P17" s="87">
        <v>171932388.66000003</v>
      </c>
      <c r="Q17" s="87">
        <v>191293249.53999999</v>
      </c>
      <c r="R17" s="87">
        <v>195547390.85999998</v>
      </c>
      <c r="S17" s="87">
        <v>205102745.78999999</v>
      </c>
      <c r="T17" s="87">
        <v>213298756.72</v>
      </c>
      <c r="U17" s="125">
        <f t="shared" si="2"/>
        <v>11419924.339999989</v>
      </c>
      <c r="V17" s="125">
        <f t="shared" si="2"/>
        <v>8548947.2100000083</v>
      </c>
      <c r="W17" s="125">
        <f>P17-O17</f>
        <v>18213414.890000015</v>
      </c>
      <c r="X17" s="142">
        <f t="shared" si="1"/>
        <v>44755689.469999999</v>
      </c>
      <c r="Y17" s="125"/>
    </row>
    <row r="18" spans="1:25" x14ac:dyDescent="0.2">
      <c r="A18" s="94"/>
      <c r="B18" s="102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133"/>
      <c r="P18" s="97"/>
      <c r="Q18" s="97"/>
      <c r="R18" s="97"/>
      <c r="S18" s="97"/>
      <c r="T18" s="97"/>
      <c r="U18" s="125"/>
      <c r="V18" s="125"/>
      <c r="W18" s="125"/>
      <c r="X18" s="142"/>
      <c r="Y18" s="125"/>
    </row>
    <row r="19" spans="1:25" ht="13.5" thickBot="1" x14ac:dyDescent="0.25">
      <c r="A19" s="121" t="s">
        <v>3</v>
      </c>
      <c r="B19" s="122" t="s">
        <v>91</v>
      </c>
      <c r="C19" s="118" t="e">
        <v>#REF!</v>
      </c>
      <c r="D19" s="118" t="e">
        <v>#REF!</v>
      </c>
      <c r="E19" s="118" t="e">
        <v>#REF!</v>
      </c>
      <c r="F19" s="118" t="e">
        <v>#REF!</v>
      </c>
      <c r="G19" s="118" t="e">
        <v>#REF!</v>
      </c>
      <c r="H19" s="118" t="e">
        <v>#REF!</v>
      </c>
      <c r="I19" s="118" t="e">
        <v>#REF!</v>
      </c>
      <c r="J19" s="118" t="e">
        <v>#REF!</v>
      </c>
      <c r="K19" s="118" t="e">
        <v>#REF!</v>
      </c>
      <c r="L19" s="118">
        <v>327266396.02000004</v>
      </c>
      <c r="M19" s="118">
        <v>330836799.05000001</v>
      </c>
      <c r="N19" s="118">
        <v>334256723.38999999</v>
      </c>
      <c r="O19" s="135">
        <v>337803670.60000002</v>
      </c>
      <c r="P19" s="118">
        <v>274809219.66000003</v>
      </c>
      <c r="Q19" s="118">
        <v>279168080.37</v>
      </c>
      <c r="R19" s="118">
        <v>283422221.69</v>
      </c>
      <c r="S19" s="118">
        <v>287977577</v>
      </c>
      <c r="T19" s="118">
        <v>330123132.76999998</v>
      </c>
      <c r="U19" s="125">
        <f t="shared" ref="U19:V19" si="3">N19-M19</f>
        <v>3419924.3399999738</v>
      </c>
      <c r="V19" s="125">
        <f t="shared" si="3"/>
        <v>3546947.2100000381</v>
      </c>
      <c r="W19" s="125">
        <f>P19-O19</f>
        <v>-62994450.939999998</v>
      </c>
      <c r="X19" s="142">
        <f t="shared" si="1"/>
        <v>-52457176.360000014</v>
      </c>
      <c r="Y19" s="125"/>
    </row>
    <row r="20" spans="1:25" x14ac:dyDescent="0.2">
      <c r="A20" s="96"/>
      <c r="B20" s="124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131"/>
      <c r="P20" s="87"/>
      <c r="Q20" s="87"/>
      <c r="R20" s="87"/>
      <c r="S20" s="87"/>
      <c r="T20" s="87"/>
      <c r="U20" s="125"/>
      <c r="V20" s="125"/>
      <c r="W20" s="125"/>
      <c r="X20" s="142"/>
      <c r="Y20" s="125"/>
    </row>
    <row r="21" spans="1:25" x14ac:dyDescent="0.2">
      <c r="A21" s="79" t="s">
        <v>5</v>
      </c>
      <c r="B21" s="79" t="s">
        <v>92</v>
      </c>
      <c r="C21" s="81" t="s">
        <v>113</v>
      </c>
      <c r="D21" s="81" t="s">
        <v>110</v>
      </c>
      <c r="E21" s="81" t="s">
        <v>111</v>
      </c>
      <c r="F21" s="81" t="s">
        <v>112</v>
      </c>
      <c r="G21" s="81" t="s">
        <v>114</v>
      </c>
      <c r="H21" s="81" t="s">
        <v>115</v>
      </c>
      <c r="I21" s="81" t="s">
        <v>126</v>
      </c>
      <c r="J21" s="81" t="s">
        <v>127</v>
      </c>
      <c r="K21" s="81" t="s">
        <v>128</v>
      </c>
      <c r="L21" s="81" t="s">
        <v>128</v>
      </c>
      <c r="M21" s="81" t="s">
        <v>129</v>
      </c>
      <c r="N21" s="81" t="s">
        <v>136</v>
      </c>
      <c r="O21" s="130" t="s">
        <v>137</v>
      </c>
      <c r="P21" s="81" t="s">
        <v>138</v>
      </c>
      <c r="Q21" s="81" t="s">
        <v>143</v>
      </c>
      <c r="R21" s="81" t="s">
        <v>144</v>
      </c>
      <c r="S21" s="81" t="s">
        <v>145</v>
      </c>
      <c r="T21" s="81" t="s">
        <v>147</v>
      </c>
      <c r="U21" s="125"/>
      <c r="V21" s="125"/>
      <c r="W21" s="125"/>
      <c r="X21" s="142"/>
      <c r="Y21" s="125"/>
    </row>
    <row r="22" spans="1:25" x14ac:dyDescent="0.2">
      <c r="A22" s="82" t="s">
        <v>6</v>
      </c>
      <c r="B22" s="103" t="s">
        <v>93</v>
      </c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136"/>
      <c r="P22" s="84"/>
      <c r="Q22" s="84"/>
      <c r="R22" s="84"/>
      <c r="S22" s="84"/>
      <c r="T22" s="84"/>
      <c r="U22" s="125"/>
      <c r="V22" s="125"/>
      <c r="W22" s="125"/>
      <c r="X22" s="142"/>
      <c r="Y22" s="125"/>
    </row>
    <row r="23" spans="1:25" ht="14.25" customHeight="1" x14ac:dyDescent="0.2">
      <c r="A23" s="104" t="s">
        <v>68</v>
      </c>
      <c r="B23" s="94" t="s">
        <v>102</v>
      </c>
      <c r="C23" s="87">
        <v>202091674.00999999</v>
      </c>
      <c r="D23" s="87">
        <v>202091674.00999999</v>
      </c>
      <c r="E23" s="87">
        <v>202091674.00999999</v>
      </c>
      <c r="F23" s="87">
        <v>202091674.00999999</v>
      </c>
      <c r="G23" s="87">
        <v>202091674</v>
      </c>
      <c r="H23" s="87">
        <v>250812894.06999996</v>
      </c>
      <c r="I23" s="87">
        <v>250812894.06999996</v>
      </c>
      <c r="J23" s="87">
        <v>250812894.06999996</v>
      </c>
      <c r="K23" s="87">
        <v>250812894.06999996</v>
      </c>
      <c r="L23" s="87">
        <v>250812894</v>
      </c>
      <c r="M23" s="87">
        <v>268801561.44</v>
      </c>
      <c r="N23" s="87">
        <v>268801561.44</v>
      </c>
      <c r="O23" s="131">
        <v>268801561.44</v>
      </c>
      <c r="P23" s="87">
        <v>268801561.44</v>
      </c>
      <c r="Q23" s="87">
        <v>221453541</v>
      </c>
      <c r="R23" s="87">
        <v>221453541</v>
      </c>
      <c r="S23" s="87">
        <v>221453541</v>
      </c>
      <c r="T23" s="87">
        <v>221453541</v>
      </c>
      <c r="U23" s="125">
        <f t="shared" ref="U23:V34" si="4">N23-M23</f>
        <v>0</v>
      </c>
      <c r="V23" s="125">
        <f t="shared" si="4"/>
        <v>0</v>
      </c>
      <c r="W23" s="125">
        <f>P23-O23</f>
        <v>0</v>
      </c>
      <c r="X23" s="142">
        <f t="shared" si="1"/>
        <v>17988667.439999998</v>
      </c>
      <c r="Y23" s="125"/>
    </row>
    <row r="24" spans="1:25" ht="14.25" customHeight="1" x14ac:dyDescent="0.2">
      <c r="A24" s="105" t="s">
        <v>9</v>
      </c>
      <c r="B24" s="105"/>
      <c r="C24" s="95">
        <v>202091674.00999999</v>
      </c>
      <c r="D24" s="95">
        <v>202091674.00999999</v>
      </c>
      <c r="E24" s="95">
        <v>202091674.00999999</v>
      </c>
      <c r="F24" s="95">
        <v>202091674.00999999</v>
      </c>
      <c r="G24" s="95">
        <v>202091674</v>
      </c>
      <c r="H24" s="95">
        <v>250812894.06999996</v>
      </c>
      <c r="I24" s="95">
        <v>250812894.06999996</v>
      </c>
      <c r="J24" s="95">
        <v>250812894.06999996</v>
      </c>
      <c r="K24" s="95">
        <v>250812894.06999996</v>
      </c>
      <c r="L24" s="95">
        <v>250812894</v>
      </c>
      <c r="M24" s="95">
        <v>268801561.44</v>
      </c>
      <c r="N24" s="95">
        <v>268801561.44</v>
      </c>
      <c r="O24" s="134">
        <v>268801561.44</v>
      </c>
      <c r="P24" s="95">
        <v>268801561.44</v>
      </c>
      <c r="Q24" s="95">
        <v>221453541</v>
      </c>
      <c r="R24" s="95">
        <v>221453541</v>
      </c>
      <c r="S24" s="95">
        <v>221453541</v>
      </c>
      <c r="T24" s="95">
        <v>221453541</v>
      </c>
      <c r="U24" s="125">
        <f t="shared" si="4"/>
        <v>0</v>
      </c>
      <c r="V24" s="125">
        <f t="shared" si="4"/>
        <v>0</v>
      </c>
      <c r="W24" s="125">
        <f>P24-O24</f>
        <v>0</v>
      </c>
      <c r="X24" s="142">
        <f t="shared" si="1"/>
        <v>17988667.439999998</v>
      </c>
      <c r="Y24" s="125"/>
    </row>
    <row r="25" spans="1:25" x14ac:dyDescent="0.2">
      <c r="A25" s="96" t="s">
        <v>13</v>
      </c>
      <c r="B25" s="96" t="s">
        <v>103</v>
      </c>
      <c r="C25" s="87">
        <v>0</v>
      </c>
      <c r="D25" s="87">
        <v>1420794.38</v>
      </c>
      <c r="E25" s="87">
        <v>5308629</v>
      </c>
      <c r="F25" s="87">
        <v>30642924.359999999</v>
      </c>
      <c r="G25" s="87">
        <v>48721220.060000092</v>
      </c>
      <c r="H25" s="87">
        <v>4203390.5</v>
      </c>
      <c r="I25" s="87">
        <v>8655474.2599999998</v>
      </c>
      <c r="J25" s="87">
        <v>13168856.939999999</v>
      </c>
      <c r="K25" s="87">
        <v>18352857.859999999</v>
      </c>
      <c r="L25" s="87">
        <v>17988667</v>
      </c>
      <c r="M25" s="87">
        <v>4587373.47</v>
      </c>
      <c r="N25" s="87">
        <v>9377125.4199999981</v>
      </c>
      <c r="O25" s="131">
        <v>14273876.399999999</v>
      </c>
      <c r="P25" s="87">
        <v>-47348020</v>
      </c>
      <c r="Q25" s="87">
        <v>5168743.3800000008</v>
      </c>
      <c r="R25" s="87">
        <v>10325864.15</v>
      </c>
      <c r="S25" s="87">
        <v>15698081.540000001</v>
      </c>
      <c r="T25" s="87">
        <v>21816857.620000001</v>
      </c>
      <c r="U25" s="125">
        <f t="shared" si="4"/>
        <v>4789751.9499999983</v>
      </c>
      <c r="V25" s="125">
        <f t="shared" si="4"/>
        <v>4896750.9800000004</v>
      </c>
      <c r="W25" s="125">
        <f>P25-O25</f>
        <v>-61621896.399999999</v>
      </c>
      <c r="X25" s="142">
        <f t="shared" si="1"/>
        <v>-65336687</v>
      </c>
      <c r="Y25" s="125"/>
    </row>
    <row r="26" spans="1:25" ht="11.25" customHeight="1" x14ac:dyDescent="0.2">
      <c r="A26" s="94" t="s">
        <v>15</v>
      </c>
      <c r="B26" s="94"/>
      <c r="C26" s="95">
        <v>0</v>
      </c>
      <c r="D26" s="95">
        <v>1420794.38</v>
      </c>
      <c r="E26" s="95">
        <v>5308629</v>
      </c>
      <c r="F26" s="95">
        <v>30642924.359999999</v>
      </c>
      <c r="G26" s="95">
        <v>48721220.060000092</v>
      </c>
      <c r="H26" s="95">
        <v>4203390.5</v>
      </c>
      <c r="I26" s="95">
        <v>8655474.2599999998</v>
      </c>
      <c r="J26" s="95">
        <v>13168856.939999999</v>
      </c>
      <c r="K26" s="95">
        <v>18352857.859999999</v>
      </c>
      <c r="L26" s="95">
        <v>17988667</v>
      </c>
      <c r="M26" s="95">
        <v>4587373.47</v>
      </c>
      <c r="N26" s="95">
        <v>9377125.4199999981</v>
      </c>
      <c r="O26" s="134">
        <v>14273876.399999999</v>
      </c>
      <c r="P26" s="95">
        <v>-47348020</v>
      </c>
      <c r="Q26" s="95">
        <v>5168743.3800000008</v>
      </c>
      <c r="R26" s="95">
        <v>10325864.15</v>
      </c>
      <c r="S26" s="95">
        <v>15698081.540000001</v>
      </c>
      <c r="T26" s="95">
        <v>21816857.620000001</v>
      </c>
      <c r="U26" s="125">
        <f t="shared" si="4"/>
        <v>4789751.9499999983</v>
      </c>
      <c r="V26" s="125">
        <f t="shared" si="4"/>
        <v>4896750.9800000004</v>
      </c>
      <c r="W26" s="125">
        <f>P26-O26</f>
        <v>-61621896.399999999</v>
      </c>
      <c r="X26" s="142">
        <f t="shared" si="1"/>
        <v>-65336687</v>
      </c>
      <c r="Y26" s="125"/>
    </row>
    <row r="27" spans="1:25" ht="11.25" customHeight="1" x14ac:dyDescent="0.2">
      <c r="B27" s="87"/>
      <c r="C27" s="87">
        <v>202091674.00999999</v>
      </c>
      <c r="D27" s="87">
        <v>203512468.38999999</v>
      </c>
      <c r="E27" s="87">
        <v>207400303.00999999</v>
      </c>
      <c r="F27" s="87">
        <v>232734598.37</v>
      </c>
      <c r="G27" s="87"/>
      <c r="H27" s="87"/>
      <c r="I27" s="87"/>
      <c r="J27" s="87"/>
      <c r="K27" s="87"/>
      <c r="L27" s="87"/>
      <c r="M27" s="87"/>
      <c r="N27" s="87"/>
      <c r="O27" s="131"/>
      <c r="P27" s="87"/>
      <c r="Q27" s="87"/>
      <c r="R27" s="87"/>
      <c r="S27" s="87"/>
      <c r="T27" s="87"/>
      <c r="U27" s="125"/>
      <c r="V27" s="125"/>
      <c r="W27" s="125"/>
      <c r="X27" s="142"/>
      <c r="Y27" s="125"/>
    </row>
    <row r="28" spans="1:25" x14ac:dyDescent="0.2">
      <c r="A28" s="96" t="s">
        <v>119</v>
      </c>
      <c r="B28" s="94"/>
      <c r="C28" s="95"/>
      <c r="D28" s="95"/>
      <c r="E28" s="95"/>
      <c r="F28" s="95"/>
      <c r="G28" s="87">
        <v>250812894.06000009</v>
      </c>
      <c r="H28" s="87">
        <v>255016284.56999996</v>
      </c>
      <c r="I28" s="87">
        <v>259468368.32999995</v>
      </c>
      <c r="J28" s="87">
        <v>263981751.00999996</v>
      </c>
      <c r="K28" s="87">
        <v>269165751.92999995</v>
      </c>
      <c r="L28" s="87">
        <v>268801561</v>
      </c>
      <c r="M28" s="87">
        <v>273388934.91000003</v>
      </c>
      <c r="N28" s="87">
        <v>278178686.86000001</v>
      </c>
      <c r="O28" s="131">
        <v>283075437.83999997</v>
      </c>
      <c r="P28" s="87">
        <v>221453541.44</v>
      </c>
      <c r="Q28" s="87">
        <v>226622284.38</v>
      </c>
      <c r="R28" s="87">
        <v>231779405.15000001</v>
      </c>
      <c r="S28" s="87">
        <v>237151622.53999999</v>
      </c>
      <c r="T28" s="87">
        <v>243270398.62</v>
      </c>
      <c r="U28" s="125">
        <f t="shared" si="4"/>
        <v>4789751.9499999881</v>
      </c>
      <c r="V28" s="125">
        <f t="shared" si="4"/>
        <v>4896750.9799999595</v>
      </c>
      <c r="W28" s="125">
        <f>P28-O28</f>
        <v>-61621896.399999976</v>
      </c>
      <c r="X28" s="142">
        <f t="shared" si="1"/>
        <v>-47348019.560000002</v>
      </c>
      <c r="Y28" s="125"/>
    </row>
    <row r="29" spans="1:25" x14ac:dyDescent="0.2">
      <c r="A29" s="129" t="s">
        <v>18</v>
      </c>
      <c r="B29" s="106" t="s">
        <v>98</v>
      </c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134"/>
      <c r="P29" s="95"/>
      <c r="Q29" s="95"/>
      <c r="R29" s="95"/>
      <c r="S29" s="95"/>
      <c r="T29" s="95"/>
      <c r="U29" s="125"/>
      <c r="V29" s="125"/>
      <c r="W29" s="125"/>
      <c r="X29" s="142"/>
      <c r="Y29" s="125"/>
    </row>
    <row r="30" spans="1:25" x14ac:dyDescent="0.2">
      <c r="A30" s="92" t="s">
        <v>63</v>
      </c>
      <c r="B30" s="92" t="s">
        <v>104</v>
      </c>
      <c r="C30" s="58">
        <v>357014</v>
      </c>
      <c r="D30" s="58">
        <v>7291.6900000000005</v>
      </c>
      <c r="E30" s="58">
        <v>170205.77</v>
      </c>
      <c r="F30" s="58">
        <v>189027.58</v>
      </c>
      <c r="G30" s="58">
        <v>189027.59</v>
      </c>
      <c r="H30" s="58">
        <v>106735.99</v>
      </c>
      <c r="I30" s="58">
        <v>12083.43</v>
      </c>
      <c r="J30" s="58">
        <v>89166.47</v>
      </c>
      <c r="K30" s="58">
        <v>89166.46</v>
      </c>
      <c r="L30" s="58">
        <v>89166.46</v>
      </c>
      <c r="M30" s="58">
        <v>0</v>
      </c>
      <c r="N30" s="58">
        <v>0</v>
      </c>
      <c r="O30" s="137">
        <v>0</v>
      </c>
      <c r="P30" s="58">
        <v>0</v>
      </c>
      <c r="Q30" s="58">
        <v>0</v>
      </c>
      <c r="R30" s="58">
        <v>0</v>
      </c>
      <c r="S30" s="58">
        <v>0</v>
      </c>
      <c r="T30" s="58">
        <v>0</v>
      </c>
      <c r="U30" s="125">
        <f t="shared" si="4"/>
        <v>0</v>
      </c>
      <c r="V30" s="125">
        <f t="shared" si="4"/>
        <v>0</v>
      </c>
      <c r="W30" s="125">
        <f>P30-O30</f>
        <v>0</v>
      </c>
      <c r="X30" s="142">
        <f t="shared" si="1"/>
        <v>-89166.46</v>
      </c>
      <c r="Y30" s="125"/>
    </row>
    <row r="31" spans="1:25" x14ac:dyDescent="0.2">
      <c r="A31" s="92" t="s">
        <v>65</v>
      </c>
      <c r="B31" s="92" t="s">
        <v>105</v>
      </c>
      <c r="C31" s="58">
        <v>105720618</v>
      </c>
      <c r="D31" s="58">
        <v>75727510.670000002</v>
      </c>
      <c r="E31" s="58">
        <v>56466909.399999999</v>
      </c>
      <c r="F31" s="58">
        <v>124157654.28</v>
      </c>
      <c r="G31" s="58">
        <v>74063314.930000007</v>
      </c>
      <c r="H31" s="58">
        <v>65010058.530000001</v>
      </c>
      <c r="I31" s="58">
        <v>62655524.560000002</v>
      </c>
      <c r="J31" s="58">
        <v>59391312.829999998</v>
      </c>
      <c r="K31" s="58">
        <v>58253184.969999999</v>
      </c>
      <c r="L31" s="58">
        <v>58308876.119999997</v>
      </c>
      <c r="M31" s="58">
        <v>56626320</v>
      </c>
      <c r="N31" s="58">
        <v>55553369.840000004</v>
      </c>
      <c r="O31" s="137">
        <v>54435129.079999998</v>
      </c>
      <c r="P31" s="58">
        <v>53251116</v>
      </c>
      <c r="Q31" s="58">
        <v>51896622.799999997</v>
      </c>
      <c r="R31" s="58">
        <v>51244417.869999997</v>
      </c>
      <c r="S31" s="58">
        <v>50456626.149999999</v>
      </c>
      <c r="T31" s="58">
        <v>86846296.930000007</v>
      </c>
      <c r="U31" s="125">
        <f t="shared" si="4"/>
        <v>-1072950.1599999964</v>
      </c>
      <c r="V31" s="125">
        <f t="shared" si="4"/>
        <v>-1118240.7600000054</v>
      </c>
      <c r="W31" s="125">
        <f>P31-O31</f>
        <v>-1184013.0799999982</v>
      </c>
      <c r="X31" s="142">
        <f t="shared" si="1"/>
        <v>-5057760.1199999973</v>
      </c>
      <c r="Y31" s="125"/>
    </row>
    <row r="32" spans="1:25" x14ac:dyDescent="0.2">
      <c r="A32" s="92" t="s">
        <v>70</v>
      </c>
      <c r="B32" s="92" t="s">
        <v>106</v>
      </c>
      <c r="C32" s="58">
        <v>0</v>
      </c>
      <c r="D32" s="58">
        <v>48569.14</v>
      </c>
      <c r="E32" s="58">
        <v>663672.43000000005</v>
      </c>
      <c r="F32" s="58">
        <v>30085.4</v>
      </c>
      <c r="G32" s="58">
        <v>165269</v>
      </c>
      <c r="H32" s="58">
        <v>0</v>
      </c>
      <c r="I32" s="58">
        <v>382109.7</v>
      </c>
      <c r="J32" s="58">
        <v>78988.56</v>
      </c>
      <c r="K32" s="58">
        <v>22116.42</v>
      </c>
      <c r="L32" s="58">
        <v>21804.62</v>
      </c>
      <c r="M32" s="58">
        <v>769060.32</v>
      </c>
      <c r="N32" s="58">
        <v>467010.9</v>
      </c>
      <c r="O32" s="137">
        <v>231251.66</v>
      </c>
      <c r="P32" s="58">
        <v>36053</v>
      </c>
      <c r="Q32" s="58">
        <v>563546.26</v>
      </c>
      <c r="R32" s="58">
        <v>306156.19</v>
      </c>
      <c r="S32" s="58">
        <v>369327.91</v>
      </c>
      <c r="T32" s="58">
        <v>6437.09</v>
      </c>
      <c r="U32" s="125">
        <f t="shared" si="4"/>
        <v>-302049.41999999993</v>
      </c>
      <c r="V32" s="125">
        <f t="shared" si="4"/>
        <v>-235759.24000000002</v>
      </c>
      <c r="W32" s="125">
        <f>P32-O32</f>
        <v>-195198.66</v>
      </c>
      <c r="X32" s="142">
        <f t="shared" si="1"/>
        <v>14248.380000000001</v>
      </c>
      <c r="Y32" s="125"/>
    </row>
    <row r="33" spans="1:26" x14ac:dyDescent="0.2">
      <c r="A33" s="96" t="s">
        <v>121</v>
      </c>
      <c r="B33" s="96" t="s">
        <v>107</v>
      </c>
      <c r="C33" s="87">
        <v>95624</v>
      </c>
      <c r="D33" s="87">
        <v>119568.44</v>
      </c>
      <c r="E33" s="87">
        <v>81516.570000000007</v>
      </c>
      <c r="F33" s="87">
        <v>23038.43</v>
      </c>
      <c r="G33" s="87">
        <v>12206.62</v>
      </c>
      <c r="H33" s="87">
        <v>7120.94</v>
      </c>
      <c r="I33" s="87">
        <v>19761.539999999997</v>
      </c>
      <c r="J33" s="87">
        <v>37079.269999999997</v>
      </c>
      <c r="K33" s="87">
        <v>44988.18</v>
      </c>
      <c r="L33" s="87">
        <v>44988.18</v>
      </c>
      <c r="M33" s="87">
        <v>52484</v>
      </c>
      <c r="N33" s="87">
        <v>57655.88</v>
      </c>
      <c r="O33" s="131">
        <v>61852.51</v>
      </c>
      <c r="P33" s="87">
        <v>68510.05</v>
      </c>
      <c r="Q33" s="87">
        <v>85626.91</v>
      </c>
      <c r="R33" s="87">
        <v>92242.46</v>
      </c>
      <c r="S33" s="87">
        <v>0</v>
      </c>
      <c r="T33" s="87">
        <v>0</v>
      </c>
      <c r="U33" s="125">
        <f t="shared" si="4"/>
        <v>5171.8799999999974</v>
      </c>
      <c r="V33" s="125">
        <f t="shared" si="4"/>
        <v>4196.6300000000047</v>
      </c>
      <c r="W33" s="125">
        <f>P33-O33</f>
        <v>6657.5400000000009</v>
      </c>
      <c r="X33" s="142">
        <f t="shared" si="1"/>
        <v>23521.870000000003</v>
      </c>
      <c r="Y33" s="125"/>
      <c r="Z33" s="91"/>
    </row>
    <row r="34" spans="1:26" x14ac:dyDescent="0.2">
      <c r="A34" s="96" t="s">
        <v>116</v>
      </c>
      <c r="B34" s="107" t="s">
        <v>99</v>
      </c>
      <c r="C34" s="108">
        <v>106173256</v>
      </c>
      <c r="D34" s="108">
        <v>75902939.939999998</v>
      </c>
      <c r="E34" s="108">
        <v>57382304.170000002</v>
      </c>
      <c r="F34" s="108">
        <v>124399805.69000001</v>
      </c>
      <c r="G34" s="108">
        <v>74429818.140000001</v>
      </c>
      <c r="H34" s="108">
        <v>65123915.460000001</v>
      </c>
      <c r="I34" s="108">
        <v>63069479.230000004</v>
      </c>
      <c r="J34" s="108">
        <v>59596547.130000003</v>
      </c>
      <c r="K34" s="108">
        <v>58409456.030000001</v>
      </c>
      <c r="L34" s="108">
        <v>58464835.379999995</v>
      </c>
      <c r="M34" s="108">
        <v>57447864.32</v>
      </c>
      <c r="N34" s="108">
        <v>56078036.620000005</v>
      </c>
      <c r="O34" s="138">
        <v>54728233.249999993</v>
      </c>
      <c r="P34" s="108">
        <v>53355679.049999997</v>
      </c>
      <c r="Q34" s="108">
        <v>52545795.969999991</v>
      </c>
      <c r="R34" s="108">
        <v>51642816.519999996</v>
      </c>
      <c r="S34" s="108">
        <v>50825954.059999995</v>
      </c>
      <c r="T34" s="108">
        <v>86852734.020000011</v>
      </c>
      <c r="U34" s="125">
        <f t="shared" si="4"/>
        <v>-1369827.6999999955</v>
      </c>
      <c r="V34" s="125">
        <f t="shared" si="4"/>
        <v>-1349803.3700000122</v>
      </c>
      <c r="W34" s="125">
        <f>P34-O34</f>
        <v>-1372554.1999999955</v>
      </c>
      <c r="X34" s="142">
        <f t="shared" si="1"/>
        <v>-5109156.3299999982</v>
      </c>
      <c r="Y34" s="125"/>
    </row>
    <row r="35" spans="1:26" x14ac:dyDescent="0.2">
      <c r="A35" s="109"/>
      <c r="B35" s="109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39"/>
      <c r="P35" s="110"/>
      <c r="Q35" s="110"/>
      <c r="R35" s="110"/>
      <c r="S35" s="110"/>
      <c r="T35" s="110"/>
      <c r="U35" s="125"/>
      <c r="V35" s="125"/>
      <c r="W35" s="125"/>
      <c r="X35" s="142"/>
      <c r="Y35" s="125"/>
    </row>
    <row r="36" spans="1:26" ht="13.5" thickBot="1" x14ac:dyDescent="0.25">
      <c r="A36" s="117" t="s">
        <v>3</v>
      </c>
      <c r="B36" s="123" t="s">
        <v>101</v>
      </c>
      <c r="C36" s="118">
        <v>308264930.00999999</v>
      </c>
      <c r="D36" s="118">
        <v>279415408.32999998</v>
      </c>
      <c r="E36" s="118">
        <v>264782607.18000001</v>
      </c>
      <c r="F36" s="118">
        <v>357134404.06</v>
      </c>
      <c r="G36" s="118">
        <v>325242712.20000011</v>
      </c>
      <c r="H36" s="118">
        <v>320140200.02999997</v>
      </c>
      <c r="I36" s="118">
        <v>322537847.55999994</v>
      </c>
      <c r="J36" s="118">
        <v>323578298.13999999</v>
      </c>
      <c r="K36" s="118">
        <v>327575207.95999992</v>
      </c>
      <c r="L36" s="118">
        <v>327266396.38</v>
      </c>
      <c r="M36" s="118">
        <v>330836799.23000002</v>
      </c>
      <c r="N36" s="118">
        <v>334256723.48000002</v>
      </c>
      <c r="O36" s="135">
        <v>337803671.08999997</v>
      </c>
      <c r="P36" s="118">
        <v>274809220.49000001</v>
      </c>
      <c r="Q36" s="118">
        <v>279168080.34999996</v>
      </c>
      <c r="R36" s="118">
        <v>283422221.67000002</v>
      </c>
      <c r="S36" s="118">
        <v>287977576.59999996</v>
      </c>
      <c r="T36" s="118">
        <v>330123132.63999999</v>
      </c>
      <c r="U36" s="125">
        <f t="shared" ref="U36:V36" si="5">N36-M36</f>
        <v>3419924.25</v>
      </c>
      <c r="V36" s="125">
        <f t="shared" si="5"/>
        <v>3546947.6099999547</v>
      </c>
      <c r="W36" s="125">
        <f>P36-O36</f>
        <v>-62994450.599999964</v>
      </c>
      <c r="X36" s="142">
        <f t="shared" si="1"/>
        <v>-52457175.889999986</v>
      </c>
      <c r="Y36" s="125"/>
    </row>
    <row r="37" spans="1:26" x14ac:dyDescent="0.2">
      <c r="C37" s="111"/>
    </row>
    <row r="38" spans="1:26" x14ac:dyDescent="0.2">
      <c r="A38" s="91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</row>
    <row r="39" spans="1:26" x14ac:dyDescent="0.2">
      <c r="A39" s="91"/>
    </row>
    <row r="40" spans="1:26" x14ac:dyDescent="0.2">
      <c r="A40" s="91"/>
      <c r="L40" s="143"/>
      <c r="M40" s="143"/>
      <c r="N40" s="143"/>
      <c r="O40" s="143"/>
      <c r="P40" s="143"/>
      <c r="Q40" s="143"/>
      <c r="R40" s="125"/>
      <c r="S40" s="125"/>
      <c r="T40" s="125"/>
      <c r="U40" s="125"/>
      <c r="V40" s="125"/>
    </row>
    <row r="42" spans="1:26" x14ac:dyDescent="0.2">
      <c r="A42" s="91"/>
      <c r="P42" s="125"/>
      <c r="Q42" s="125"/>
      <c r="R42" s="125"/>
      <c r="S42" s="125"/>
      <c r="T42" s="125"/>
      <c r="U42" s="125"/>
      <c r="V42" s="125"/>
    </row>
    <row r="44" spans="1:26" x14ac:dyDescent="0.2">
      <c r="A44" s="91"/>
    </row>
  </sheetData>
  <phoneticPr fontId="0" type="noConversion"/>
  <pageMargins left="0.25" right="0.25" top="0.75" bottom="0.75" header="0.3" footer="0.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W47"/>
  <sheetViews>
    <sheetView zoomScale="115" zoomScaleNormal="115" workbookViewId="0">
      <pane xSplit="12" ySplit="4" topLeftCell="N5" activePane="bottomRight" state="frozen"/>
      <selection pane="topRight" activeCell="M1" sqref="M1"/>
      <selection pane="bottomLeft" activeCell="A5" sqref="A5"/>
      <selection pane="bottomRight" activeCell="Q15" sqref="Q15:Q16"/>
    </sheetView>
  </sheetViews>
  <sheetFormatPr defaultColWidth="9.140625" defaultRowHeight="12.75" x14ac:dyDescent="0.2"/>
  <cols>
    <col min="1" max="1" width="54.140625" style="77" customWidth="1"/>
    <col min="2" max="5" width="11.7109375" style="77" hidden="1" customWidth="1"/>
    <col min="6" max="6" width="11.28515625" style="77" hidden="1" customWidth="1"/>
    <col min="7" max="7" width="12" style="77" hidden="1" customWidth="1"/>
    <col min="8" max="8" width="11.140625" style="77" hidden="1" customWidth="1"/>
    <col min="9" max="9" width="12.140625" style="77" hidden="1" customWidth="1"/>
    <col min="10" max="10" width="11.140625" style="77" hidden="1" customWidth="1"/>
    <col min="11" max="11" width="10.140625" style="77" hidden="1" customWidth="1"/>
    <col min="12" max="13" width="11.42578125" style="77" hidden="1" customWidth="1"/>
    <col min="14" max="18" width="11.42578125" style="77" customWidth="1"/>
    <col min="19" max="21" width="9.7109375" style="77" customWidth="1"/>
    <col min="22" max="16384" width="9.140625" style="77"/>
  </cols>
  <sheetData>
    <row r="1" spans="1:23" ht="15.75" x14ac:dyDescent="0.25">
      <c r="A1" s="75" t="s">
        <v>28</v>
      </c>
      <c r="B1" s="75"/>
    </row>
    <row r="2" spans="1:23" ht="15.75" x14ac:dyDescent="0.25">
      <c r="A2" s="75" t="s">
        <v>146</v>
      </c>
      <c r="B2" s="75"/>
    </row>
    <row r="3" spans="1:23" x14ac:dyDescent="0.2">
      <c r="B3" s="78" t="s">
        <v>72</v>
      </c>
      <c r="C3" s="78" t="s">
        <v>72</v>
      </c>
      <c r="D3" s="78" t="s">
        <v>72</v>
      </c>
      <c r="E3" s="78" t="s">
        <v>72</v>
      </c>
      <c r="F3" s="78" t="s">
        <v>72</v>
      </c>
      <c r="G3" s="78" t="s">
        <v>72</v>
      </c>
      <c r="H3" s="78" t="s">
        <v>72</v>
      </c>
      <c r="I3" s="78" t="s">
        <v>72</v>
      </c>
      <c r="J3" s="78" t="s">
        <v>72</v>
      </c>
      <c r="K3" s="78" t="s">
        <v>72</v>
      </c>
      <c r="L3" s="78" t="s">
        <v>72</v>
      </c>
      <c r="M3" s="78" t="s">
        <v>72</v>
      </c>
      <c r="N3" s="78" t="s">
        <v>72</v>
      </c>
      <c r="O3" s="78" t="s">
        <v>72</v>
      </c>
      <c r="P3" s="78" t="s">
        <v>72</v>
      </c>
      <c r="Q3" s="78" t="s">
        <v>72</v>
      </c>
      <c r="R3" s="78" t="s">
        <v>72</v>
      </c>
    </row>
    <row r="4" spans="1:23" x14ac:dyDescent="0.2">
      <c r="A4" s="113" t="s">
        <v>4</v>
      </c>
      <c r="B4" s="81" t="s">
        <v>113</v>
      </c>
      <c r="C4" s="81" t="s">
        <v>110</v>
      </c>
      <c r="D4" s="81" t="s">
        <v>111</v>
      </c>
      <c r="E4" s="81" t="s">
        <v>112</v>
      </c>
      <c r="F4" s="81" t="s">
        <v>114</v>
      </c>
      <c r="G4" s="81" t="s">
        <v>115</v>
      </c>
      <c r="H4" s="81" t="s">
        <v>126</v>
      </c>
      <c r="I4" s="81" t="s">
        <v>127</v>
      </c>
      <c r="J4" s="81" t="s">
        <v>128</v>
      </c>
      <c r="K4" s="81" t="s">
        <v>129</v>
      </c>
      <c r="L4" s="81" t="s">
        <v>136</v>
      </c>
      <c r="M4" s="81" t="s">
        <v>137</v>
      </c>
      <c r="N4" s="81" t="s">
        <v>138</v>
      </c>
      <c r="O4" s="81" t="s">
        <v>143</v>
      </c>
      <c r="P4" s="81" t="s">
        <v>144</v>
      </c>
      <c r="Q4" s="81" t="s">
        <v>145</v>
      </c>
      <c r="R4" s="81" t="s">
        <v>147</v>
      </c>
      <c r="S4" s="140"/>
      <c r="T4" s="140"/>
      <c r="U4" s="140"/>
      <c r="W4" s="98"/>
    </row>
    <row r="5" spans="1:23" x14ac:dyDescent="0.2">
      <c r="A5" s="86" t="s">
        <v>0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1"/>
      <c r="T5" s="91"/>
      <c r="U5" s="91"/>
    </row>
    <row r="6" spans="1:23" hidden="1" x14ac:dyDescent="0.2">
      <c r="A6" s="114" t="s">
        <v>31</v>
      </c>
      <c r="B6" s="87">
        <v>14123955</v>
      </c>
      <c r="C6" s="87">
        <v>7264136.2000000002</v>
      </c>
      <c r="D6" s="87">
        <v>7315523.2299999995</v>
      </c>
      <c r="E6" s="87">
        <v>5543311.0299999993</v>
      </c>
      <c r="F6" s="87">
        <v>4268127.2699999996</v>
      </c>
      <c r="G6" s="87">
        <v>4187322.51</v>
      </c>
      <c r="H6" s="87">
        <v>1759314.98</v>
      </c>
      <c r="I6" s="87">
        <v>1787523.8599999999</v>
      </c>
      <c r="J6" s="87">
        <v>1806183.51</v>
      </c>
      <c r="K6" s="87">
        <v>0</v>
      </c>
      <c r="L6" s="87">
        <v>0</v>
      </c>
      <c r="M6" s="87">
        <v>0</v>
      </c>
      <c r="N6" s="87">
        <v>0</v>
      </c>
      <c r="O6" s="87">
        <v>0</v>
      </c>
      <c r="P6" s="87">
        <v>0</v>
      </c>
      <c r="Q6" s="87">
        <v>0</v>
      </c>
      <c r="R6" s="87">
        <v>0</v>
      </c>
      <c r="S6" s="125"/>
      <c r="T6" s="125"/>
      <c r="U6" s="125"/>
    </row>
    <row r="7" spans="1:23" hidden="1" x14ac:dyDescent="0.2">
      <c r="A7" s="115" t="s">
        <v>32</v>
      </c>
      <c r="B7" s="95">
        <v>14123955</v>
      </c>
      <c r="C7" s="95">
        <v>7264136.2000000002</v>
      </c>
      <c r="D7" s="95">
        <v>7315523.2299999995</v>
      </c>
      <c r="E7" s="95">
        <v>5543311.0299999993</v>
      </c>
      <c r="F7" s="95">
        <v>4268127.2699999996</v>
      </c>
      <c r="G7" s="95">
        <v>4187322.51</v>
      </c>
      <c r="H7" s="95">
        <v>1759314.98</v>
      </c>
      <c r="I7" s="95">
        <v>1787523.8599999999</v>
      </c>
      <c r="J7" s="95">
        <v>1806183.51</v>
      </c>
      <c r="K7" s="95">
        <v>0</v>
      </c>
      <c r="L7" s="95">
        <v>0</v>
      </c>
      <c r="M7" s="95">
        <v>0</v>
      </c>
      <c r="N7" s="95">
        <v>0</v>
      </c>
      <c r="O7" s="95">
        <v>0</v>
      </c>
      <c r="P7" s="95">
        <v>0</v>
      </c>
      <c r="Q7" s="95">
        <v>0</v>
      </c>
      <c r="R7" s="95">
        <v>0</v>
      </c>
      <c r="S7" s="125"/>
      <c r="T7" s="125"/>
      <c r="U7" s="125"/>
    </row>
    <row r="8" spans="1:23" hidden="1" x14ac:dyDescent="0.2">
      <c r="A8" s="115" t="s">
        <v>21</v>
      </c>
      <c r="B8" s="95">
        <v>14123955</v>
      </c>
      <c r="C8" s="95">
        <v>7264136.2000000002</v>
      </c>
      <c r="D8" s="95">
        <v>7315523.2299999995</v>
      </c>
      <c r="E8" s="95">
        <v>5543311.0299999993</v>
      </c>
      <c r="F8" s="95">
        <v>4268127.2699999996</v>
      </c>
      <c r="G8" s="95">
        <v>4187322.51</v>
      </c>
      <c r="H8" s="95">
        <v>1759314.98</v>
      </c>
      <c r="I8" s="95">
        <v>1787523.8599999999</v>
      </c>
      <c r="J8" s="95">
        <v>1806183.51</v>
      </c>
      <c r="K8" s="95">
        <v>0</v>
      </c>
      <c r="L8" s="95">
        <v>0</v>
      </c>
      <c r="M8" s="95">
        <v>0</v>
      </c>
      <c r="N8" s="95">
        <v>0</v>
      </c>
      <c r="O8" s="95">
        <v>0</v>
      </c>
      <c r="P8" s="95">
        <v>0</v>
      </c>
      <c r="Q8" s="95">
        <v>0</v>
      </c>
      <c r="R8" s="95">
        <v>0</v>
      </c>
      <c r="S8" s="125"/>
      <c r="T8" s="125"/>
      <c r="U8" s="125"/>
    </row>
    <row r="9" spans="1:23" hidden="1" x14ac:dyDescent="0.2">
      <c r="A9" s="115" t="s">
        <v>22</v>
      </c>
      <c r="B9" s="95">
        <v>4053671</v>
      </c>
      <c r="C9" s="95">
        <v>7096708.9900000002</v>
      </c>
      <c r="D9" s="95">
        <v>2260093.71</v>
      </c>
      <c r="E9" s="95">
        <v>1770651.79</v>
      </c>
      <c r="F9" s="95">
        <v>1372811.5</v>
      </c>
      <c r="G9" s="95">
        <v>1420840.59</v>
      </c>
      <c r="H9" s="95">
        <v>555067.05000000005</v>
      </c>
      <c r="I9" s="95">
        <v>563960.98</v>
      </c>
      <c r="J9" s="95">
        <v>569558.24</v>
      </c>
      <c r="K9" s="95">
        <v>0</v>
      </c>
      <c r="L9" s="95">
        <v>0</v>
      </c>
      <c r="M9" s="95">
        <v>0</v>
      </c>
      <c r="N9" s="95">
        <v>0</v>
      </c>
      <c r="O9" s="95">
        <v>0</v>
      </c>
      <c r="P9" s="95">
        <v>0</v>
      </c>
      <c r="Q9" s="95">
        <v>0</v>
      </c>
      <c r="R9" s="95">
        <v>0</v>
      </c>
      <c r="S9" s="125"/>
      <c r="T9" s="125"/>
      <c r="U9" s="125"/>
    </row>
    <row r="10" spans="1:23" hidden="1" x14ac:dyDescent="0.2">
      <c r="A10" s="115" t="s">
        <v>23</v>
      </c>
      <c r="B10" s="95">
        <v>10070284</v>
      </c>
      <c r="C10" s="95">
        <v>167427.21</v>
      </c>
      <c r="D10" s="95">
        <v>5055429.5199999996</v>
      </c>
      <c r="E10" s="95">
        <v>3772659.2399999998</v>
      </c>
      <c r="F10" s="95">
        <v>2895315.77</v>
      </c>
      <c r="G10" s="95">
        <v>2766481.92</v>
      </c>
      <c r="H10" s="95">
        <v>1204247.93</v>
      </c>
      <c r="I10" s="95">
        <v>1223562.8799999999</v>
      </c>
      <c r="J10" s="95">
        <v>1236625.27</v>
      </c>
      <c r="K10" s="95">
        <v>0</v>
      </c>
      <c r="L10" s="95">
        <v>0</v>
      </c>
      <c r="M10" s="95">
        <v>0</v>
      </c>
      <c r="N10" s="95">
        <v>0</v>
      </c>
      <c r="O10" s="95">
        <v>0</v>
      </c>
      <c r="P10" s="95">
        <v>0</v>
      </c>
      <c r="Q10" s="95">
        <v>0</v>
      </c>
      <c r="R10" s="95">
        <v>0</v>
      </c>
      <c r="S10" s="125"/>
      <c r="T10" s="125"/>
      <c r="U10" s="125"/>
    </row>
    <row r="11" spans="1:23" hidden="1" x14ac:dyDescent="0.2">
      <c r="A11" s="114" t="s">
        <v>118</v>
      </c>
      <c r="B11" s="87">
        <v>14123955</v>
      </c>
      <c r="C11" s="87">
        <v>7264136.2000000002</v>
      </c>
      <c r="D11" s="87">
        <v>7315523.2299999995</v>
      </c>
      <c r="E11" s="87">
        <v>5543311.0299999993</v>
      </c>
      <c r="F11" s="87">
        <v>4268127.2699999996</v>
      </c>
      <c r="G11" s="87">
        <v>4187322.51</v>
      </c>
      <c r="H11" s="87">
        <v>1759314.98</v>
      </c>
      <c r="I11" s="87">
        <v>1787523.8599999999</v>
      </c>
      <c r="J11" s="87">
        <v>1806183.51</v>
      </c>
      <c r="K11" s="87">
        <v>0</v>
      </c>
      <c r="L11" s="87">
        <v>0</v>
      </c>
      <c r="M11" s="87">
        <v>0</v>
      </c>
      <c r="N11" s="87">
        <v>0</v>
      </c>
      <c r="O11" s="87">
        <v>0</v>
      </c>
      <c r="P11" s="87">
        <v>0</v>
      </c>
      <c r="Q11" s="87">
        <v>0</v>
      </c>
      <c r="R11" s="87">
        <v>0</v>
      </c>
      <c r="S11" s="125"/>
      <c r="T11" s="125"/>
      <c r="U11" s="125"/>
    </row>
    <row r="12" spans="1:23" hidden="1" x14ac:dyDescent="0.2">
      <c r="A12" s="115"/>
      <c r="B12" s="97"/>
      <c r="C12" s="97"/>
      <c r="D12" s="97"/>
      <c r="E12" s="97"/>
      <c r="F12" s="97"/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7"/>
      <c r="S12" s="125"/>
      <c r="T12" s="125"/>
      <c r="U12" s="125"/>
    </row>
    <row r="13" spans="1:23" x14ac:dyDescent="0.2">
      <c r="A13" s="86" t="s">
        <v>1</v>
      </c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125"/>
      <c r="T13" s="125"/>
      <c r="U13" s="125"/>
    </row>
    <row r="14" spans="1:23" x14ac:dyDescent="0.2">
      <c r="A14" s="2" t="s">
        <v>2</v>
      </c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145">
        <v>5397</v>
      </c>
      <c r="R14" s="146">
        <v>26247.870000000003</v>
      </c>
      <c r="S14" s="125"/>
      <c r="T14" s="125"/>
      <c r="U14" s="125"/>
    </row>
    <row r="15" spans="1:23" ht="25.5" x14ac:dyDescent="0.2">
      <c r="A15" s="40" t="s">
        <v>151</v>
      </c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>
        <v>1585</v>
      </c>
      <c r="R15" s="144">
        <v>7709.31</v>
      </c>
      <c r="S15" s="125"/>
      <c r="T15" s="125"/>
      <c r="U15" s="125"/>
    </row>
    <row r="16" spans="1:23" ht="25.5" x14ac:dyDescent="0.2">
      <c r="A16" s="40" t="s">
        <v>152</v>
      </c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>
        <v>3812</v>
      </c>
      <c r="R16" s="144">
        <v>18538.560000000001</v>
      </c>
      <c r="S16" s="125"/>
      <c r="T16" s="125"/>
      <c r="U16" s="125"/>
    </row>
    <row r="17" spans="1:21" x14ac:dyDescent="0.2">
      <c r="A17" s="114" t="s">
        <v>45</v>
      </c>
      <c r="B17" s="87">
        <v>5056151</v>
      </c>
      <c r="C17" s="87">
        <v>11972285.719999999</v>
      </c>
      <c r="D17" s="87">
        <v>11969250.92</v>
      </c>
      <c r="E17" s="87">
        <v>13767882.389999999</v>
      </c>
      <c r="F17" s="87">
        <v>15053807.48</v>
      </c>
      <c r="G17" s="87">
        <v>15147417.210000001</v>
      </c>
      <c r="H17" s="87">
        <v>17592361.23</v>
      </c>
      <c r="I17" s="87">
        <v>17572305.66</v>
      </c>
      <c r="J17" s="87">
        <v>17550773.129999999</v>
      </c>
      <c r="K17" s="87">
        <v>19344886.379999999</v>
      </c>
      <c r="L17" s="87">
        <v>19313698.780000001</v>
      </c>
      <c r="M17" s="87">
        <v>19289039.330000002</v>
      </c>
      <c r="N17" s="87">
        <v>19264669.02</v>
      </c>
      <c r="O17" s="87">
        <v>19238143.379999999</v>
      </c>
      <c r="P17" s="87">
        <v>19209520.140000001</v>
      </c>
      <c r="Q17" s="87">
        <v>19190506.100000001</v>
      </c>
      <c r="R17" s="87">
        <v>19228770.5</v>
      </c>
      <c r="S17" s="125"/>
      <c r="T17" s="125"/>
      <c r="U17" s="125"/>
    </row>
    <row r="18" spans="1:21" x14ac:dyDescent="0.2">
      <c r="A18" s="116" t="s">
        <v>47</v>
      </c>
      <c r="B18" s="95">
        <v>5056151</v>
      </c>
      <c r="C18" s="95">
        <v>11972285.719999999</v>
      </c>
      <c r="D18" s="95">
        <v>11969250.92</v>
      </c>
      <c r="E18" s="95">
        <v>13767882.389999999</v>
      </c>
      <c r="F18" s="95">
        <v>15053807.48</v>
      </c>
      <c r="G18" s="95">
        <v>15147417.210000001</v>
      </c>
      <c r="H18" s="95">
        <v>17592361.23</v>
      </c>
      <c r="I18" s="95">
        <v>17572305.66</v>
      </c>
      <c r="J18" s="95">
        <v>17550773.129999999</v>
      </c>
      <c r="K18" s="95">
        <v>19344886.379999999</v>
      </c>
      <c r="L18" s="95">
        <v>19313698.780000001</v>
      </c>
      <c r="M18" s="95">
        <v>19289039.330000002</v>
      </c>
      <c r="N18" s="95">
        <v>19264669.02</v>
      </c>
      <c r="O18" s="95">
        <v>19238143.379999999</v>
      </c>
      <c r="P18" s="95">
        <v>19209520.140000001</v>
      </c>
      <c r="Q18" s="95">
        <v>19190506.100000001</v>
      </c>
      <c r="R18" s="95">
        <v>19228770.5</v>
      </c>
      <c r="S18" s="125"/>
      <c r="T18" s="125"/>
      <c r="U18" s="125"/>
    </row>
    <row r="19" spans="1:21" x14ac:dyDescent="0.2">
      <c r="A19" s="116" t="s">
        <v>48</v>
      </c>
      <c r="B19" s="95">
        <v>0</v>
      </c>
      <c r="C19" s="95">
        <v>3399762.3</v>
      </c>
      <c r="D19" s="95">
        <v>3399762.3</v>
      </c>
      <c r="E19" s="95">
        <v>3399762.3</v>
      </c>
      <c r="F19" s="95">
        <v>4299347.5599999996</v>
      </c>
      <c r="G19" s="95">
        <v>4329427.6100000003</v>
      </c>
      <c r="H19" s="95">
        <v>5127740</v>
      </c>
      <c r="I19" s="95">
        <v>5121897.47</v>
      </c>
      <c r="J19" s="95">
        <v>5115620.29</v>
      </c>
      <c r="K19" s="95">
        <v>5681789.2699999996</v>
      </c>
      <c r="L19" s="95">
        <v>5672660.1100000003</v>
      </c>
      <c r="M19" s="95">
        <v>5665417.3600000003</v>
      </c>
      <c r="N19" s="95">
        <v>5658259.5199999996</v>
      </c>
      <c r="O19" s="95">
        <v>5650468.6299999999</v>
      </c>
      <c r="P19" s="95">
        <v>5642061.6500000004</v>
      </c>
      <c r="Q19" s="95">
        <v>5636477</v>
      </c>
      <c r="R19" s="95">
        <v>5647715.7000000002</v>
      </c>
      <c r="S19" s="125"/>
      <c r="T19" s="125"/>
      <c r="U19" s="125"/>
    </row>
    <row r="20" spans="1:21" x14ac:dyDescent="0.2">
      <c r="A20" s="116" t="s">
        <v>49</v>
      </c>
      <c r="B20" s="95" t="e">
        <v>#REF!</v>
      </c>
      <c r="C20" s="95">
        <v>8572523.4199999999</v>
      </c>
      <c r="D20" s="95">
        <v>8572523.4199999999</v>
      </c>
      <c r="E20" s="95">
        <v>8572523.4199999999</v>
      </c>
      <c r="F20" s="95">
        <v>10754459.92</v>
      </c>
      <c r="G20" s="95">
        <v>10817989.6</v>
      </c>
      <c r="H20" s="95">
        <v>12464621.23</v>
      </c>
      <c r="I20" s="95">
        <v>12450408.189999999</v>
      </c>
      <c r="J20" s="95">
        <v>12435152.84</v>
      </c>
      <c r="K20" s="95">
        <v>13663097.109999999</v>
      </c>
      <c r="L20" s="95">
        <v>13641038.67</v>
      </c>
      <c r="M20" s="95">
        <v>13623621.970000001</v>
      </c>
      <c r="N20" s="95">
        <v>13606409.5</v>
      </c>
      <c r="O20" s="95">
        <v>13587674.75</v>
      </c>
      <c r="P20" s="95">
        <v>13567458.49</v>
      </c>
      <c r="Q20" s="95">
        <v>13554029.1</v>
      </c>
      <c r="R20" s="95">
        <v>13581054.800000001</v>
      </c>
      <c r="S20" s="125"/>
      <c r="T20" s="125"/>
      <c r="U20" s="125"/>
    </row>
    <row r="21" spans="1:21" x14ac:dyDescent="0.2">
      <c r="A21" s="114" t="s">
        <v>117</v>
      </c>
      <c r="B21" s="87" t="e">
        <v>#REF!</v>
      </c>
      <c r="C21" s="87">
        <v>11972285.719999999</v>
      </c>
      <c r="D21" s="87">
        <v>11969250.92</v>
      </c>
      <c r="E21" s="87">
        <v>13767882.389999999</v>
      </c>
      <c r="F21" s="87">
        <v>15053807.48</v>
      </c>
      <c r="G21" s="87">
        <v>15147417.210000001</v>
      </c>
      <c r="H21" s="87">
        <v>17592361.23</v>
      </c>
      <c r="I21" s="87">
        <v>17572305.66</v>
      </c>
      <c r="J21" s="87">
        <v>17550773.129999999</v>
      </c>
      <c r="K21" s="87">
        <v>19344886.379999999</v>
      </c>
      <c r="L21" s="87">
        <v>19313698.780000001</v>
      </c>
      <c r="M21" s="87">
        <v>19289039.330000002</v>
      </c>
      <c r="N21" s="87">
        <v>19264669.02</v>
      </c>
      <c r="O21" s="87">
        <v>19238143.379999999</v>
      </c>
      <c r="P21" s="87">
        <v>19209520.140000001</v>
      </c>
      <c r="Q21" s="87">
        <v>19195903.43</v>
      </c>
      <c r="R21" s="87">
        <v>19255018.370000001</v>
      </c>
      <c r="S21" s="125"/>
      <c r="T21" s="125"/>
      <c r="U21" s="125"/>
    </row>
    <row r="22" spans="1:21" x14ac:dyDescent="0.2">
      <c r="A22" s="115"/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125"/>
      <c r="T22" s="125"/>
      <c r="U22" s="125"/>
    </row>
    <row r="23" spans="1:21" ht="13.5" thickBot="1" x14ac:dyDescent="0.25">
      <c r="A23" s="117" t="s">
        <v>3</v>
      </c>
      <c r="B23" s="118" t="e">
        <v>#REF!</v>
      </c>
      <c r="C23" s="118">
        <v>19236421.919999998</v>
      </c>
      <c r="D23" s="118">
        <v>19284774.149999999</v>
      </c>
      <c r="E23" s="118">
        <v>19311193.419999998</v>
      </c>
      <c r="F23" s="118">
        <v>19321934.75</v>
      </c>
      <c r="G23" s="118">
        <v>19334739.719999999</v>
      </c>
      <c r="H23" s="118">
        <v>19351676.210000001</v>
      </c>
      <c r="I23" s="118">
        <v>19359829.52</v>
      </c>
      <c r="J23" s="118">
        <v>19356956.640000001</v>
      </c>
      <c r="K23" s="118">
        <v>19344886.379999999</v>
      </c>
      <c r="L23" s="118">
        <v>19313698.780000001</v>
      </c>
      <c r="M23" s="118">
        <v>19289039.330000002</v>
      </c>
      <c r="N23" s="118">
        <v>19264669.02</v>
      </c>
      <c r="O23" s="118">
        <v>19238143.379999999</v>
      </c>
      <c r="P23" s="118">
        <v>19209520.140000001</v>
      </c>
      <c r="Q23" s="118">
        <v>19195903.43</v>
      </c>
      <c r="R23" s="118">
        <v>19255018.370000001</v>
      </c>
      <c r="S23" s="125"/>
      <c r="T23" s="125"/>
      <c r="U23" s="125"/>
    </row>
    <row r="24" spans="1:21" x14ac:dyDescent="0.2">
      <c r="A24" s="115"/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125"/>
      <c r="T24" s="125"/>
      <c r="U24" s="125"/>
    </row>
    <row r="25" spans="1:21" x14ac:dyDescent="0.2">
      <c r="A25" s="79" t="s">
        <v>5</v>
      </c>
      <c r="B25" s="81" t="s">
        <v>113</v>
      </c>
      <c r="C25" s="81" t="s">
        <v>110</v>
      </c>
      <c r="D25" s="81" t="s">
        <v>111</v>
      </c>
      <c r="E25" s="81" t="s">
        <v>112</v>
      </c>
      <c r="F25" s="81" t="s">
        <v>114</v>
      </c>
      <c r="G25" s="81" t="s">
        <v>115</v>
      </c>
      <c r="H25" s="81" t="s">
        <v>126</v>
      </c>
      <c r="I25" s="81" t="s">
        <v>127</v>
      </c>
      <c r="J25" s="81" t="s">
        <v>128</v>
      </c>
      <c r="K25" s="81" t="s">
        <v>129</v>
      </c>
      <c r="L25" s="81" t="s">
        <v>136</v>
      </c>
      <c r="M25" s="81" t="s">
        <v>137</v>
      </c>
      <c r="N25" s="81" t="s">
        <v>138</v>
      </c>
      <c r="O25" s="81" t="s">
        <v>143</v>
      </c>
      <c r="P25" s="81" t="s">
        <v>144</v>
      </c>
      <c r="Q25" s="81" t="s">
        <v>145</v>
      </c>
      <c r="R25" s="81" t="s">
        <v>147</v>
      </c>
      <c r="S25" s="125"/>
      <c r="T25" s="125"/>
      <c r="U25" s="125"/>
    </row>
    <row r="26" spans="1:21" x14ac:dyDescent="0.2">
      <c r="A26" s="82" t="s">
        <v>6</v>
      </c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125"/>
      <c r="T26" s="125"/>
      <c r="U26" s="125"/>
    </row>
    <row r="27" spans="1:21" x14ac:dyDescent="0.2">
      <c r="A27" s="104" t="s">
        <v>68</v>
      </c>
      <c r="B27" s="87">
        <v>19177182.350000001</v>
      </c>
      <c r="C27" s="87">
        <v>19177182.350000001</v>
      </c>
      <c r="D27" s="87">
        <v>19177182.350000001</v>
      </c>
      <c r="E27" s="87">
        <v>19177182.350000001</v>
      </c>
      <c r="F27" s="87">
        <v>19177182.350000001</v>
      </c>
      <c r="G27" s="87">
        <v>19315418.239999998</v>
      </c>
      <c r="H27" s="87">
        <v>19315418.239999998</v>
      </c>
      <c r="I27" s="87">
        <v>19315418.239999998</v>
      </c>
      <c r="J27" s="87">
        <v>19315418.239999998</v>
      </c>
      <c r="K27" s="87">
        <v>19349648.469999999</v>
      </c>
      <c r="L27" s="87">
        <v>19349648.469999999</v>
      </c>
      <c r="M27" s="87">
        <v>19349648.469999999</v>
      </c>
      <c r="N27" s="87">
        <v>19349648.469999999</v>
      </c>
      <c r="O27" s="87">
        <v>19256371.140000001</v>
      </c>
      <c r="P27" s="87">
        <v>19256371.140000001</v>
      </c>
      <c r="Q27" s="87">
        <v>19256371.140000001</v>
      </c>
      <c r="R27" s="87">
        <v>19256371.140000001</v>
      </c>
      <c r="S27" s="125"/>
      <c r="T27" s="125"/>
      <c r="U27" s="125"/>
    </row>
    <row r="28" spans="1:21" x14ac:dyDescent="0.2">
      <c r="A28" s="105" t="s">
        <v>10</v>
      </c>
      <c r="B28" s="95">
        <v>19177182.350000001</v>
      </c>
      <c r="C28" s="95">
        <v>19177182.350000001</v>
      </c>
      <c r="D28" s="95">
        <v>19177182.350000001</v>
      </c>
      <c r="E28" s="95">
        <v>19177182.350000001</v>
      </c>
      <c r="F28" s="95">
        <v>19177182.350000001</v>
      </c>
      <c r="G28" s="95">
        <v>19315418.239999998</v>
      </c>
      <c r="H28" s="95">
        <v>19315418.239999998</v>
      </c>
      <c r="I28" s="95">
        <v>19315418.239999998</v>
      </c>
      <c r="J28" s="95">
        <v>19315418.239999998</v>
      </c>
      <c r="K28" s="95">
        <v>19349648.469999999</v>
      </c>
      <c r="L28" s="95">
        <v>19349648.469999999</v>
      </c>
      <c r="M28" s="95">
        <v>19349648.469999999</v>
      </c>
      <c r="N28" s="95">
        <v>19349648.469999999</v>
      </c>
      <c r="O28" s="95">
        <v>19256371.140000001</v>
      </c>
      <c r="P28" s="95">
        <v>19256371.140000001</v>
      </c>
      <c r="Q28" s="95">
        <v>19256371.140000001</v>
      </c>
      <c r="R28" s="95">
        <v>19256371.140000001</v>
      </c>
      <c r="S28" s="125"/>
      <c r="T28" s="125"/>
      <c r="U28" s="125"/>
    </row>
    <row r="29" spans="1:21" x14ac:dyDescent="0.2">
      <c r="A29" s="105" t="s">
        <v>11</v>
      </c>
      <c r="B29" s="95">
        <v>5627183.1600000001</v>
      </c>
      <c r="C29" s="95">
        <v>5627183.1600000001</v>
      </c>
      <c r="D29" s="95">
        <v>5627183.1600000001</v>
      </c>
      <c r="E29" s="95">
        <v>5627183.1600000001</v>
      </c>
      <c r="F29" s="95">
        <v>5627183.1600000001</v>
      </c>
      <c r="G29" s="95">
        <v>5670296.7599999998</v>
      </c>
      <c r="H29" s="95">
        <v>5670296.7599999998</v>
      </c>
      <c r="I29" s="95">
        <v>5670296.7599999998</v>
      </c>
      <c r="J29" s="95">
        <v>5670296.7599999998</v>
      </c>
      <c r="K29" s="95">
        <v>5683048.5300000003</v>
      </c>
      <c r="L29" s="95">
        <v>5683048.5300000003</v>
      </c>
      <c r="M29" s="95">
        <v>5683048.5300000003</v>
      </c>
      <c r="N29" s="95">
        <v>5683048.5300000003</v>
      </c>
      <c r="O29" s="95">
        <v>5655822.8200000003</v>
      </c>
      <c r="P29" s="95">
        <v>5655822.8200000003</v>
      </c>
      <c r="Q29" s="95">
        <v>5655822.8200000003</v>
      </c>
      <c r="R29" s="95">
        <v>5655822.8200000003</v>
      </c>
      <c r="S29" s="125"/>
      <c r="T29" s="125"/>
      <c r="U29" s="125"/>
    </row>
    <row r="30" spans="1:21" x14ac:dyDescent="0.2">
      <c r="A30" s="105" t="s">
        <v>12</v>
      </c>
      <c r="B30" s="95">
        <v>13549999.189999999</v>
      </c>
      <c r="C30" s="95">
        <v>13549999.189999999</v>
      </c>
      <c r="D30" s="95">
        <v>13549999.189999999</v>
      </c>
      <c r="E30" s="95">
        <v>13549999.189999999</v>
      </c>
      <c r="F30" s="95">
        <v>13549999.189999999</v>
      </c>
      <c r="G30" s="95">
        <v>13645121.479999999</v>
      </c>
      <c r="H30" s="95">
        <v>13645121.479999999</v>
      </c>
      <c r="I30" s="95">
        <v>13645121.479999999</v>
      </c>
      <c r="J30" s="95">
        <v>13645121.479999999</v>
      </c>
      <c r="K30" s="95">
        <v>13666599.939999999</v>
      </c>
      <c r="L30" s="95">
        <v>13666599.939999999</v>
      </c>
      <c r="M30" s="95">
        <v>13666599.939999999</v>
      </c>
      <c r="N30" s="95">
        <v>13666599.939999999</v>
      </c>
      <c r="O30" s="95">
        <v>13600548.32</v>
      </c>
      <c r="P30" s="95">
        <v>13600548.32</v>
      </c>
      <c r="Q30" s="95">
        <v>13600548.32</v>
      </c>
      <c r="R30" s="95">
        <v>13600548.32</v>
      </c>
      <c r="S30" s="125"/>
      <c r="T30" s="125"/>
      <c r="U30" s="125"/>
    </row>
    <row r="31" spans="1:21" x14ac:dyDescent="0.2">
      <c r="A31" s="96" t="s">
        <v>13</v>
      </c>
      <c r="B31" s="87">
        <v>0</v>
      </c>
      <c r="C31" s="87">
        <v>53289.02</v>
      </c>
      <c r="D31" s="87">
        <v>103544.44</v>
      </c>
      <c r="E31" s="87">
        <v>128880.37</v>
      </c>
      <c r="F31" s="87">
        <v>138235.88999999998</v>
      </c>
      <c r="G31" s="87">
        <v>14717.77</v>
      </c>
      <c r="H31" s="87">
        <v>29811.550000000003</v>
      </c>
      <c r="I31" s="87">
        <v>37504.61</v>
      </c>
      <c r="J31" s="87">
        <v>34230.789999999994</v>
      </c>
      <c r="K31" s="87">
        <v>-12865.03</v>
      </c>
      <c r="L31" s="87">
        <v>-43994.44</v>
      </c>
      <c r="M31" s="87">
        <v>-68646.95</v>
      </c>
      <c r="N31" s="87">
        <v>-93277.329999999987</v>
      </c>
      <c r="O31" s="87">
        <v>-27813.040000000001</v>
      </c>
      <c r="P31" s="87">
        <v>-56170.61</v>
      </c>
      <c r="Q31" s="87">
        <v>-60467.86</v>
      </c>
      <c r="R31" s="87">
        <v>-1352.9200000000055</v>
      </c>
      <c r="S31" s="125"/>
      <c r="T31" s="125"/>
      <c r="U31" s="125"/>
    </row>
    <row r="32" spans="1:21" ht="11.25" customHeight="1" x14ac:dyDescent="0.2">
      <c r="A32" s="105" t="s">
        <v>14</v>
      </c>
      <c r="B32" s="95">
        <v>0</v>
      </c>
      <c r="C32" s="95">
        <v>53289.02</v>
      </c>
      <c r="D32" s="95">
        <v>103544.44</v>
      </c>
      <c r="E32" s="95">
        <v>128880.37</v>
      </c>
      <c r="F32" s="95">
        <v>138235.88999999998</v>
      </c>
      <c r="G32" s="95">
        <v>14717.77</v>
      </c>
      <c r="H32" s="95">
        <v>29811.550000000003</v>
      </c>
      <c r="I32" s="95">
        <v>37504.61</v>
      </c>
      <c r="J32" s="95">
        <v>34230.789999999994</v>
      </c>
      <c r="K32" s="95">
        <v>-12865.03</v>
      </c>
      <c r="L32" s="95">
        <v>-43994.44</v>
      </c>
      <c r="M32" s="95">
        <v>-68646.95</v>
      </c>
      <c r="N32" s="95">
        <v>-93277.329999999987</v>
      </c>
      <c r="O32" s="95">
        <v>-27813.040000000001</v>
      </c>
      <c r="P32" s="95">
        <v>-56170.61</v>
      </c>
      <c r="Q32" s="95">
        <v>-60467.86</v>
      </c>
      <c r="R32" s="95">
        <v>-1352.9200000000055</v>
      </c>
      <c r="S32" s="125"/>
      <c r="T32" s="125"/>
      <c r="U32" s="125"/>
    </row>
    <row r="33" spans="1:23" ht="11.25" customHeight="1" x14ac:dyDescent="0.2">
      <c r="A33" s="94" t="s">
        <v>16</v>
      </c>
      <c r="B33" s="95">
        <v>0</v>
      </c>
      <c r="C33" s="95">
        <v>16038.07</v>
      </c>
      <c r="D33" s="95">
        <v>16038.07</v>
      </c>
      <c r="E33" s="95">
        <v>16038.07</v>
      </c>
      <c r="F33" s="95">
        <v>43113.599999999999</v>
      </c>
      <c r="G33" s="95">
        <v>5190.1799999999985</v>
      </c>
      <c r="H33" s="95">
        <v>10646.359999999999</v>
      </c>
      <c r="I33" s="95">
        <v>13547.529999999999</v>
      </c>
      <c r="J33" s="95">
        <v>12751.209999999995</v>
      </c>
      <c r="K33" s="95">
        <v>-3638.6900000000005</v>
      </c>
      <c r="L33" s="95">
        <v>-12750.76</v>
      </c>
      <c r="M33" s="95">
        <v>-19991.489999999998</v>
      </c>
      <c r="N33" s="95">
        <v>-27225.71</v>
      </c>
      <c r="O33" s="95">
        <v>-8169.02</v>
      </c>
      <c r="P33" s="95">
        <v>-16497.97</v>
      </c>
      <c r="Q33" s="95">
        <v>-17760.13</v>
      </c>
      <c r="R33" s="95">
        <v>-397.36000000000058</v>
      </c>
      <c r="S33" s="125"/>
      <c r="T33" s="125"/>
      <c r="U33" s="125"/>
    </row>
    <row r="34" spans="1:23" ht="11.25" customHeight="1" x14ac:dyDescent="0.2">
      <c r="A34" s="94" t="s">
        <v>17</v>
      </c>
      <c r="B34" s="95">
        <v>0</v>
      </c>
      <c r="C34" s="95">
        <v>37250.949999999997</v>
      </c>
      <c r="D34" s="95">
        <v>37250.949999999997</v>
      </c>
      <c r="E34" s="95">
        <v>37250.949999999997</v>
      </c>
      <c r="F34" s="95">
        <v>95122.29</v>
      </c>
      <c r="G34" s="95">
        <v>9527.590000000002</v>
      </c>
      <c r="H34" s="95">
        <v>19165.190000000002</v>
      </c>
      <c r="I34" s="95">
        <v>23957.08</v>
      </c>
      <c r="J34" s="95">
        <v>21479.579999999998</v>
      </c>
      <c r="K34" s="95">
        <v>-9226.34</v>
      </c>
      <c r="L34" s="95">
        <v>-31243.68</v>
      </c>
      <c r="M34" s="95">
        <v>-48655.46</v>
      </c>
      <c r="N34" s="95">
        <v>-66051.62</v>
      </c>
      <c r="O34" s="95">
        <v>-19644.02</v>
      </c>
      <c r="P34" s="95">
        <v>-39672.639999999999</v>
      </c>
      <c r="Q34" s="95">
        <v>-42707.73</v>
      </c>
      <c r="R34" s="95">
        <v>-955.56000000000495</v>
      </c>
      <c r="S34" s="125"/>
      <c r="T34" s="125"/>
      <c r="U34" s="125"/>
    </row>
    <row r="35" spans="1:23" ht="11.25" customHeight="1" x14ac:dyDescent="0.2">
      <c r="A35" s="96" t="s">
        <v>119</v>
      </c>
      <c r="B35" s="87">
        <v>19177182.350000001</v>
      </c>
      <c r="C35" s="87">
        <v>19230471.370000001</v>
      </c>
      <c r="D35" s="87">
        <v>19280726.790000003</v>
      </c>
      <c r="E35" s="87">
        <v>19306062.720000003</v>
      </c>
      <c r="F35" s="87">
        <v>19315418.240000002</v>
      </c>
      <c r="G35" s="87">
        <v>19330136.009999998</v>
      </c>
      <c r="H35" s="87">
        <v>19345229.789999999</v>
      </c>
      <c r="I35" s="87">
        <v>19352922.849999998</v>
      </c>
      <c r="J35" s="87">
        <v>19349649.029999997</v>
      </c>
      <c r="K35" s="87">
        <v>19336783.439999998</v>
      </c>
      <c r="L35" s="87">
        <v>19305654.029999997</v>
      </c>
      <c r="M35" s="87">
        <v>19281001.52</v>
      </c>
      <c r="N35" s="87">
        <v>19256371.140000001</v>
      </c>
      <c r="O35" s="87">
        <v>19228558.100000001</v>
      </c>
      <c r="P35" s="87">
        <v>19200200.530000001</v>
      </c>
      <c r="Q35" s="87">
        <v>19195903.280000001</v>
      </c>
      <c r="R35" s="87">
        <v>19255018.219999999</v>
      </c>
      <c r="S35" s="125"/>
      <c r="T35" s="125"/>
      <c r="U35" s="125"/>
    </row>
    <row r="36" spans="1:23" x14ac:dyDescent="0.2">
      <c r="A36" s="94"/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125"/>
      <c r="T36" s="125"/>
      <c r="U36" s="125"/>
    </row>
    <row r="37" spans="1:23" x14ac:dyDescent="0.2">
      <c r="A37" s="94" t="s">
        <v>18</v>
      </c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125"/>
      <c r="T37" s="125"/>
      <c r="U37" s="125"/>
    </row>
    <row r="38" spans="1:23" x14ac:dyDescent="0.2">
      <c r="A38" s="96" t="s">
        <v>131</v>
      </c>
      <c r="B38" s="87">
        <v>2924</v>
      </c>
      <c r="C38" s="87">
        <v>5950.5300000000007</v>
      </c>
      <c r="D38" s="87">
        <v>4046.86</v>
      </c>
      <c r="E38" s="87">
        <v>5130.68</v>
      </c>
      <c r="F38" s="87">
        <v>6516.5</v>
      </c>
      <c r="G38" s="87">
        <v>4603.9699999999993</v>
      </c>
      <c r="H38" s="87">
        <v>6446.67</v>
      </c>
      <c r="I38" s="87">
        <v>6906.72</v>
      </c>
      <c r="J38" s="87">
        <v>7308.04</v>
      </c>
      <c r="K38" s="87">
        <v>8102.89</v>
      </c>
      <c r="L38" s="87">
        <v>8044.61</v>
      </c>
      <c r="M38" s="87">
        <v>8037.66</v>
      </c>
      <c r="N38" s="87">
        <v>8297.73</v>
      </c>
      <c r="O38" s="87">
        <v>9585.130000000001</v>
      </c>
      <c r="P38" s="87">
        <v>9319.4599999999991</v>
      </c>
      <c r="Q38" s="87">
        <v>0</v>
      </c>
      <c r="R38" s="87">
        <v>0</v>
      </c>
      <c r="S38" s="125"/>
      <c r="T38" s="125"/>
      <c r="U38" s="125"/>
    </row>
    <row r="39" spans="1:23" ht="25.5" x14ac:dyDescent="0.2">
      <c r="A39" s="119" t="s">
        <v>132</v>
      </c>
      <c r="B39" s="87">
        <v>2924</v>
      </c>
      <c r="C39" s="87">
        <v>5950.5300000000007</v>
      </c>
      <c r="D39" s="87">
        <v>4046.86</v>
      </c>
      <c r="E39" s="87">
        <v>5130.68</v>
      </c>
      <c r="F39" s="87">
        <v>6516.5</v>
      </c>
      <c r="G39" s="87">
        <v>4603.9699999999993</v>
      </c>
      <c r="H39" s="87">
        <v>6446.67</v>
      </c>
      <c r="I39" s="87">
        <v>6906.72</v>
      </c>
      <c r="J39" s="87">
        <v>7308.04</v>
      </c>
      <c r="K39" s="87">
        <v>8102.89</v>
      </c>
      <c r="L39" s="87">
        <v>8044.61</v>
      </c>
      <c r="M39" s="87">
        <v>8037.66</v>
      </c>
      <c r="N39" s="87">
        <v>8297.73</v>
      </c>
      <c r="O39" s="87">
        <v>9585.130000000001</v>
      </c>
      <c r="P39" s="87">
        <v>9319.4599999999991</v>
      </c>
      <c r="Q39" s="87">
        <v>0</v>
      </c>
      <c r="R39" s="87">
        <v>0</v>
      </c>
      <c r="S39" s="125"/>
      <c r="T39" s="125"/>
      <c r="U39" s="125"/>
    </row>
    <row r="40" spans="1:23" ht="25.5" x14ac:dyDescent="0.2">
      <c r="A40" s="119" t="s">
        <v>133</v>
      </c>
      <c r="B40" s="87">
        <v>908</v>
      </c>
      <c r="C40" s="87">
        <v>1675.5600000000002</v>
      </c>
      <c r="D40" s="87">
        <v>1150.81</v>
      </c>
      <c r="E40" s="87">
        <v>1454.08</v>
      </c>
      <c r="F40" s="87">
        <v>1862.3</v>
      </c>
      <c r="G40" s="87">
        <v>1317</v>
      </c>
      <c r="H40" s="87">
        <v>1864.15</v>
      </c>
      <c r="I40" s="87">
        <v>2013.38</v>
      </c>
      <c r="J40" s="87">
        <v>2130.4499999999998</v>
      </c>
      <c r="K40" s="87">
        <v>2379.88</v>
      </c>
      <c r="L40" s="87">
        <v>2362.79</v>
      </c>
      <c r="M40" s="87">
        <v>2360.77</v>
      </c>
      <c r="N40" s="87">
        <v>2437.15</v>
      </c>
      <c r="O40" s="87">
        <v>2815.28</v>
      </c>
      <c r="P40" s="87">
        <v>2737.25</v>
      </c>
      <c r="Q40" s="87">
        <v>0</v>
      </c>
      <c r="R40" s="87">
        <v>0</v>
      </c>
      <c r="S40" s="125"/>
      <c r="T40" s="125"/>
      <c r="U40" s="125"/>
    </row>
    <row r="41" spans="1:23" ht="25.5" x14ac:dyDescent="0.2">
      <c r="A41" s="119" t="s">
        <v>134</v>
      </c>
      <c r="B41" s="87">
        <v>2016</v>
      </c>
      <c r="C41" s="87">
        <v>4274.97</v>
      </c>
      <c r="D41" s="87">
        <v>2896.05</v>
      </c>
      <c r="E41" s="87">
        <v>3676.6</v>
      </c>
      <c r="F41" s="87">
        <v>4654.2</v>
      </c>
      <c r="G41" s="87">
        <v>3286.97</v>
      </c>
      <c r="H41" s="87">
        <v>4582.5200000000004</v>
      </c>
      <c r="I41" s="87">
        <v>4893.34</v>
      </c>
      <c r="J41" s="87">
        <v>5177.59</v>
      </c>
      <c r="K41" s="87">
        <v>5723.01</v>
      </c>
      <c r="L41" s="87">
        <v>5681.82</v>
      </c>
      <c r="M41" s="87">
        <v>5676.89</v>
      </c>
      <c r="N41" s="87">
        <v>5860.58</v>
      </c>
      <c r="O41" s="87">
        <v>6769.85</v>
      </c>
      <c r="P41" s="87">
        <v>6582.21</v>
      </c>
      <c r="Q41" s="87">
        <v>0</v>
      </c>
      <c r="R41" s="87">
        <v>0</v>
      </c>
      <c r="S41" s="125"/>
      <c r="T41" s="125"/>
      <c r="U41" s="125"/>
    </row>
    <row r="42" spans="1:23" x14ac:dyDescent="0.2">
      <c r="A42" s="96" t="s">
        <v>116</v>
      </c>
      <c r="B42" s="108" t="e">
        <v>#REF!</v>
      </c>
      <c r="C42" s="108" t="e">
        <v>#REF!</v>
      </c>
      <c r="D42" s="108" t="e">
        <v>#REF!</v>
      </c>
      <c r="E42" s="108" t="e">
        <v>#REF!</v>
      </c>
      <c r="F42" s="108" t="e">
        <v>#REF!</v>
      </c>
      <c r="G42" s="108" t="e">
        <v>#REF!</v>
      </c>
      <c r="H42" s="108" t="e">
        <v>#REF!</v>
      </c>
      <c r="I42" s="108" t="e">
        <v>#REF!</v>
      </c>
      <c r="J42" s="108">
        <v>7308.04</v>
      </c>
      <c r="K42" s="108">
        <v>8102.89</v>
      </c>
      <c r="L42" s="108">
        <v>8044.61</v>
      </c>
      <c r="M42" s="108">
        <v>8037.66</v>
      </c>
      <c r="N42" s="108">
        <v>8297.73</v>
      </c>
      <c r="O42" s="108">
        <v>9585.130000000001</v>
      </c>
      <c r="P42" s="108">
        <v>9319.4599999999991</v>
      </c>
      <c r="Q42" s="108">
        <v>0</v>
      </c>
      <c r="R42" s="108">
        <v>0</v>
      </c>
      <c r="S42" s="125"/>
      <c r="T42" s="125"/>
      <c r="U42" s="125"/>
    </row>
    <row r="43" spans="1:23" x14ac:dyDescent="0.2">
      <c r="A43" s="109"/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25"/>
      <c r="T43" s="125"/>
      <c r="U43" s="125"/>
    </row>
    <row r="44" spans="1:23" ht="13.5" thickBot="1" x14ac:dyDescent="0.25">
      <c r="A44" s="117" t="s">
        <v>3</v>
      </c>
      <c r="B44" s="118" t="e">
        <v>#REF!</v>
      </c>
      <c r="C44" s="118" t="e">
        <v>#REF!</v>
      </c>
      <c r="D44" s="118" t="e">
        <v>#REF!</v>
      </c>
      <c r="E44" s="118" t="e">
        <v>#REF!</v>
      </c>
      <c r="F44" s="118" t="e">
        <v>#REF!</v>
      </c>
      <c r="G44" s="118" t="e">
        <v>#REF!</v>
      </c>
      <c r="H44" s="118" t="e">
        <v>#REF!</v>
      </c>
      <c r="I44" s="118" t="e">
        <v>#REF!</v>
      </c>
      <c r="J44" s="118">
        <v>19356957.069999997</v>
      </c>
      <c r="K44" s="118">
        <v>19344886.329999998</v>
      </c>
      <c r="L44" s="118">
        <v>19313698.639999997</v>
      </c>
      <c r="M44" s="118">
        <v>19289039.18</v>
      </c>
      <c r="N44" s="118">
        <v>19264668.870000001</v>
      </c>
      <c r="O44" s="118">
        <v>19238143.23</v>
      </c>
      <c r="P44" s="118">
        <v>19209519.990000002</v>
      </c>
      <c r="Q44" s="118">
        <v>19195903.280000001</v>
      </c>
      <c r="R44" s="118">
        <v>19255018.219999999</v>
      </c>
      <c r="S44" s="125"/>
      <c r="T44" s="125"/>
      <c r="U44" s="125"/>
      <c r="W44" s="91"/>
    </row>
    <row r="46" spans="1:23" x14ac:dyDescent="0.2">
      <c r="A46" s="112"/>
      <c r="B46" s="112"/>
      <c r="H46" s="125"/>
    </row>
    <row r="47" spans="1:23" x14ac:dyDescent="0.2">
      <c r="C47" s="120"/>
      <c r="E47" s="125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4"/>
  <dimension ref="A2:F55"/>
  <sheetViews>
    <sheetView workbookViewId="0">
      <selection activeCell="F33" sqref="F33"/>
    </sheetView>
  </sheetViews>
  <sheetFormatPr defaultRowHeight="12.75" x14ac:dyDescent="0.2"/>
  <cols>
    <col min="1" max="1" width="50.5703125" customWidth="1"/>
    <col min="2" max="2" width="11.140625" customWidth="1"/>
    <col min="3" max="3" width="10.140625" hidden="1" customWidth="1"/>
  </cols>
  <sheetData>
    <row r="2" spans="1:3" ht="15.75" x14ac:dyDescent="0.25">
      <c r="A2" s="7" t="s">
        <v>74</v>
      </c>
      <c r="B2" s="7"/>
    </row>
    <row r="3" spans="1:3" ht="15.75" x14ac:dyDescent="0.25">
      <c r="A3" s="7"/>
      <c r="B3" s="7"/>
    </row>
    <row r="4" spans="1:3" ht="15.75" x14ac:dyDescent="0.25">
      <c r="A4" s="7"/>
      <c r="B4" s="7"/>
    </row>
    <row r="5" spans="1:3" x14ac:dyDescent="0.2">
      <c r="C5" s="44" t="s">
        <v>72</v>
      </c>
    </row>
    <row r="6" spans="1:3" x14ac:dyDescent="0.2">
      <c r="A6" s="5" t="s">
        <v>4</v>
      </c>
      <c r="B6" s="46">
        <v>42369</v>
      </c>
      <c r="C6" s="24" t="str">
        <f>'Kopā(LV garantiju sist)'!D4</f>
        <v>31.03.2019.</v>
      </c>
    </row>
    <row r="7" spans="1:3" x14ac:dyDescent="0.2">
      <c r="A7" s="4" t="s">
        <v>0</v>
      </c>
      <c r="B7" s="25"/>
      <c r="C7" s="25"/>
    </row>
    <row r="8" spans="1:3" x14ac:dyDescent="0.2">
      <c r="A8" s="2" t="s">
        <v>31</v>
      </c>
      <c r="B8" s="20">
        <v>0</v>
      </c>
      <c r="C8" s="20">
        <v>0</v>
      </c>
    </row>
    <row r="9" spans="1:3" hidden="1" x14ac:dyDescent="0.2">
      <c r="A9" s="1" t="s">
        <v>32</v>
      </c>
      <c r="B9" s="21">
        <f>SUM(B10:B10)</f>
        <v>0</v>
      </c>
      <c r="C9" s="21">
        <f>SUM(C10:C10)</f>
        <v>7264136.2000000002</v>
      </c>
    </row>
    <row r="10" spans="1:3" hidden="1" x14ac:dyDescent="0.2">
      <c r="A10" s="1" t="s">
        <v>21</v>
      </c>
      <c r="B10" s="21" t="str">
        <f>'Kopā(LV garantiju sist)'!A13</f>
        <v xml:space="preserve"> 2.2. Apdrošināto aizsardzības fonda ieguldījumi</v>
      </c>
      <c r="C10" s="21">
        <f>'Kopā(LV garantiju sist)'!D13</f>
        <v>7264136.2000000002</v>
      </c>
    </row>
    <row r="11" spans="1:3" hidden="1" x14ac:dyDescent="0.2">
      <c r="A11" s="1" t="s">
        <v>22</v>
      </c>
      <c r="B11" s="21" t="str">
        <f>'Kopā(LV garantiju sist)'!A14</f>
        <v xml:space="preserve"> 2.2.1. Dzīvības apdrošināto aizsardzības fonda vērtspapīri</v>
      </c>
      <c r="C11" s="21">
        <f>'Kopā(LV garantiju sist)'!D14</f>
        <v>7096708.9900000002</v>
      </c>
    </row>
    <row r="12" spans="1:3" hidden="1" x14ac:dyDescent="0.2">
      <c r="A12" s="1" t="s">
        <v>23</v>
      </c>
      <c r="B12" s="21" t="str">
        <f>'Kopā(LV garantiju sist)'!A17</f>
        <v xml:space="preserve"> 2.2.2. Pārējo apdrošināto aizsardzības fonda vērtspapīri</v>
      </c>
      <c r="C12" s="21">
        <f>'Kopā(LV garantiju sist)'!D17</f>
        <v>167427.21</v>
      </c>
    </row>
    <row r="13" spans="1:3" x14ac:dyDescent="0.2">
      <c r="A13" s="2" t="s">
        <v>7</v>
      </c>
      <c r="B13" s="20">
        <f>B8</f>
        <v>0</v>
      </c>
      <c r="C13" s="20">
        <f>C8</f>
        <v>0</v>
      </c>
    </row>
    <row r="14" spans="1:3" x14ac:dyDescent="0.2">
      <c r="A14" s="1"/>
      <c r="B14" s="25"/>
      <c r="C14" s="25"/>
    </row>
    <row r="15" spans="1:3" x14ac:dyDescent="0.2">
      <c r="A15" s="4" t="s">
        <v>1</v>
      </c>
      <c r="B15" s="25"/>
      <c r="C15" s="25"/>
    </row>
    <row r="16" spans="1:3" x14ac:dyDescent="0.2">
      <c r="A16" s="2" t="s">
        <v>2</v>
      </c>
      <c r="B16" s="20" t="e">
        <f>B17+B24</f>
        <v>#REF!</v>
      </c>
      <c r="C16" s="20" t="e">
        <f>C17+C24</f>
        <v>#REF!</v>
      </c>
    </row>
    <row r="17" spans="1:3" ht="13.5" customHeight="1" x14ac:dyDescent="0.2">
      <c r="A17" s="31" t="s">
        <v>67</v>
      </c>
      <c r="B17" s="26">
        <f>7608207.2</f>
        <v>7608207.2000000002</v>
      </c>
      <c r="C17" s="26">
        <v>0</v>
      </c>
    </row>
    <row r="18" spans="1:3" hidden="1" x14ac:dyDescent="0.2">
      <c r="A18" s="1" t="s">
        <v>25</v>
      </c>
      <c r="B18" s="26" t="e">
        <f>'Kopā(LV garantiju sist)'!#REF!</f>
        <v>#REF!</v>
      </c>
      <c r="C18" s="26" t="e">
        <f>'Kopā(LV garantiju sist)'!#REF!</f>
        <v>#REF!</v>
      </c>
    </row>
    <row r="19" spans="1:3" hidden="1" x14ac:dyDescent="0.2">
      <c r="A19" s="1" t="s">
        <v>26</v>
      </c>
      <c r="B19" s="21" t="e">
        <f>'Kopā(LV garantiju sist)'!#REF!</f>
        <v>#REF!</v>
      </c>
      <c r="C19" s="21" t="e">
        <f>'Kopā(LV garantiju sist)'!#REF!</f>
        <v>#REF!</v>
      </c>
    </row>
    <row r="20" spans="1:3" hidden="1" x14ac:dyDescent="0.2">
      <c r="A20" s="1" t="s">
        <v>27</v>
      </c>
      <c r="B20" s="21" t="e">
        <f>'Kopā(LV garantiju sist)'!#REF!</f>
        <v>#REF!</v>
      </c>
      <c r="C20" s="21" t="e">
        <f>'Kopā(LV garantiju sist)'!#REF!</f>
        <v>#REF!</v>
      </c>
    </row>
    <row r="21" spans="1:3" ht="25.5" hidden="1" x14ac:dyDescent="0.2">
      <c r="A21" s="17" t="s">
        <v>40</v>
      </c>
      <c r="B21" s="21" t="e">
        <f>'Kopā(LV garantiju sist)'!#REF!</f>
        <v>#REF!</v>
      </c>
      <c r="C21" s="21" t="e">
        <f>'Kopā(LV garantiju sist)'!#REF!</f>
        <v>#REF!</v>
      </c>
    </row>
    <row r="22" spans="1:3" hidden="1" x14ac:dyDescent="0.2">
      <c r="A22" s="1" t="s">
        <v>41</v>
      </c>
      <c r="B22" s="21" t="e">
        <f>'Kopā(LV garantiju sist)'!#REF!</f>
        <v>#REF!</v>
      </c>
      <c r="C22" s="21" t="e">
        <f>'Kopā(LV garantiju sist)'!#REF!</f>
        <v>#REF!</v>
      </c>
    </row>
    <row r="23" spans="1:3" hidden="1" x14ac:dyDescent="0.2">
      <c r="A23" s="1" t="s">
        <v>42</v>
      </c>
      <c r="B23" s="21" t="e">
        <f>'Kopā(LV garantiju sist)'!#REF!</f>
        <v>#REF!</v>
      </c>
      <c r="C23" s="21" t="e">
        <f>'Kopā(LV garantiju sist)'!#REF!</f>
        <v>#REF!</v>
      </c>
    </row>
    <row r="24" spans="1:3" x14ac:dyDescent="0.2">
      <c r="A24" s="1" t="s">
        <v>75</v>
      </c>
      <c r="B24" s="21" t="e">
        <f>SUM(B25:B26)</f>
        <v>#REF!</v>
      </c>
      <c r="C24" s="21" t="e">
        <f>SUM(C25:C26)</f>
        <v>#REF!</v>
      </c>
    </row>
    <row r="25" spans="1:3" hidden="1" x14ac:dyDescent="0.2">
      <c r="A25" s="1" t="s">
        <v>43</v>
      </c>
      <c r="B25" s="21" t="e">
        <f>'Kopā(LV garantiju sist)'!#REF!</f>
        <v>#REF!</v>
      </c>
      <c r="C25" s="21" t="e">
        <f>'Kopā(LV garantiju sist)'!#REF!</f>
        <v>#REF!</v>
      </c>
    </row>
    <row r="26" spans="1:3" hidden="1" x14ac:dyDescent="0.2">
      <c r="A26" s="1" t="s">
        <v>44</v>
      </c>
      <c r="B26" s="21" t="e">
        <f>'Kopā(LV garantiju sist)'!#REF!</f>
        <v>#REF!</v>
      </c>
      <c r="C26" s="21" t="e">
        <f>'Kopā(LV garantiju sist)'!#REF!</f>
        <v>#REF!</v>
      </c>
    </row>
    <row r="27" spans="1:3" hidden="1" x14ac:dyDescent="0.2">
      <c r="A27" s="29" t="s">
        <v>50</v>
      </c>
      <c r="B27" s="21" t="e">
        <f>'Kopā(LV garantiju sist)'!#REF!</f>
        <v>#REF!</v>
      </c>
      <c r="C27" s="21" t="e">
        <f>'Kopā(LV garantiju sist)'!#REF!</f>
        <v>#REF!</v>
      </c>
    </row>
    <row r="28" spans="1:3" hidden="1" x14ac:dyDescent="0.2">
      <c r="A28" s="29" t="s">
        <v>51</v>
      </c>
      <c r="B28" s="21" t="e">
        <f>'Kopā(LV garantiju sist)'!#REF!</f>
        <v>#REF!</v>
      </c>
      <c r="C28" s="21" t="e">
        <f>'Kopā(LV garantiju sist)'!#REF!</f>
        <v>#REF!</v>
      </c>
    </row>
    <row r="29" spans="1:3" hidden="1" x14ac:dyDescent="0.2">
      <c r="A29" s="29" t="s">
        <v>52</v>
      </c>
      <c r="B29" s="21" t="e">
        <f>'Kopā(LV garantiju sist)'!#REF!</f>
        <v>#REF!</v>
      </c>
      <c r="C29" s="21" t="e">
        <f>'Kopā(LV garantiju sist)'!#REF!</f>
        <v>#REF!</v>
      </c>
    </row>
    <row r="30" spans="1:3" x14ac:dyDescent="0.2">
      <c r="A30" s="2" t="s">
        <v>76</v>
      </c>
      <c r="B30" s="20">
        <f>2000</f>
        <v>2000</v>
      </c>
      <c r="C30" s="20">
        <v>0</v>
      </c>
    </row>
    <row r="31" spans="1:3" x14ac:dyDescent="0.2">
      <c r="A31" s="2" t="s">
        <v>8</v>
      </c>
      <c r="B31" s="20" t="e">
        <f>B30+B16</f>
        <v>#REF!</v>
      </c>
      <c r="C31" s="20" t="e">
        <f>C30+C16</f>
        <v>#REF!</v>
      </c>
    </row>
    <row r="32" spans="1:3" x14ac:dyDescent="0.2">
      <c r="A32" s="1"/>
      <c r="B32" s="25"/>
      <c r="C32" s="25"/>
    </row>
    <row r="33" spans="1:6" ht="13.5" thickBot="1" x14ac:dyDescent="0.25">
      <c r="A33" s="3" t="s">
        <v>3</v>
      </c>
      <c r="B33" s="23" t="e">
        <f>B31+B13</f>
        <v>#REF!</v>
      </c>
      <c r="C33" s="23" t="e">
        <f>C31+C13</f>
        <v>#REF!</v>
      </c>
    </row>
    <row r="34" spans="1:6" x14ac:dyDescent="0.2">
      <c r="A34" s="1"/>
      <c r="B34" s="25"/>
      <c r="C34" s="25"/>
    </row>
    <row r="35" spans="1:6" x14ac:dyDescent="0.2">
      <c r="A35" s="11" t="s">
        <v>5</v>
      </c>
      <c r="B35" s="24">
        <f>B6</f>
        <v>42369</v>
      </c>
      <c r="C35" s="24" t="str">
        <f>'Kopā(LV garantiju sist)'!D41</f>
        <v>31.03.2019.</v>
      </c>
      <c r="F35" s="22"/>
    </row>
    <row r="36" spans="1:6" x14ac:dyDescent="0.2">
      <c r="A36" s="6" t="s">
        <v>6</v>
      </c>
      <c r="B36" s="27"/>
      <c r="C36" s="27"/>
    </row>
    <row r="37" spans="1:6" x14ac:dyDescent="0.2">
      <c r="A37" s="13" t="s">
        <v>68</v>
      </c>
      <c r="B37" s="20">
        <f>0</f>
        <v>0</v>
      </c>
      <c r="C37" s="20">
        <f>0</f>
        <v>0</v>
      </c>
    </row>
    <row r="38" spans="1:6" hidden="1" x14ac:dyDescent="0.2">
      <c r="A38" s="14" t="s">
        <v>10</v>
      </c>
      <c r="B38" s="21" t="str">
        <f>'Kopā(LV garantiju sist)'!A45</f>
        <v xml:space="preserve"> 1.2. Apdrošināto aizsardzības fonda neto finansiālie aktīvi</v>
      </c>
      <c r="C38" s="21">
        <f>'Kopā(LV garantiju sist)'!D45</f>
        <v>19177182.350000001</v>
      </c>
    </row>
    <row r="39" spans="1:6" hidden="1" x14ac:dyDescent="0.2">
      <c r="A39" s="14" t="s">
        <v>11</v>
      </c>
      <c r="B39" s="21" t="str">
        <f>'Kopā(LV garantiju sist)'!A46</f>
        <v xml:space="preserve">   1.2.1. Dzīvības apdrošināto aizsardzības fonda neto finansiālie aktīvi</v>
      </c>
      <c r="C39" s="21">
        <f>'Kopā(LV garantiju sist)'!D46</f>
        <v>5627183.1600000001</v>
      </c>
    </row>
    <row r="40" spans="1:6" hidden="1" x14ac:dyDescent="0.2">
      <c r="A40" s="14" t="s">
        <v>12</v>
      </c>
      <c r="B40" s="21" t="str">
        <f>'Kopā(LV garantiju sist)'!A47</f>
        <v xml:space="preserve">   1.2.2. Nedzīvības apdrošināto aizsardzības fonda neto finansiālie aktīvi</v>
      </c>
      <c r="C40" s="21">
        <f>'Kopā(LV garantiju sist)'!D47</f>
        <v>13549999.189999999</v>
      </c>
    </row>
    <row r="41" spans="1:6" x14ac:dyDescent="0.2">
      <c r="A41" s="15" t="s">
        <v>13</v>
      </c>
      <c r="B41" s="20">
        <f>7610207.2-0.18</f>
        <v>7610207.0200000005</v>
      </c>
      <c r="C41" s="20">
        <v>0</v>
      </c>
    </row>
    <row r="42" spans="1:6" ht="11.25" customHeight="1" x14ac:dyDescent="0.2">
      <c r="A42" s="15" t="s">
        <v>20</v>
      </c>
      <c r="B42" s="20">
        <f>B37+B41</f>
        <v>7610207.0200000005</v>
      </c>
      <c r="C42" s="20">
        <f>C37+C41</f>
        <v>0</v>
      </c>
    </row>
    <row r="43" spans="1:6" ht="11.25" customHeight="1" x14ac:dyDescent="0.2">
      <c r="A43" s="10"/>
      <c r="B43" s="21"/>
      <c r="C43" s="21"/>
    </row>
    <row r="44" spans="1:6" x14ac:dyDescent="0.2">
      <c r="A44" s="10"/>
      <c r="B44" s="21"/>
      <c r="C44" s="21"/>
    </row>
    <row r="45" spans="1:6" x14ac:dyDescent="0.2">
      <c r="A45" s="6" t="s">
        <v>78</v>
      </c>
      <c r="B45" s="21"/>
      <c r="C45" s="21"/>
    </row>
    <row r="46" spans="1:6" x14ac:dyDescent="0.2">
      <c r="A46" s="15" t="s">
        <v>77</v>
      </c>
      <c r="B46" s="20">
        <v>0.18</v>
      </c>
      <c r="C46" s="20">
        <v>0.18</v>
      </c>
    </row>
    <row r="47" spans="1:6" ht="25.5" hidden="1" x14ac:dyDescent="0.2">
      <c r="A47" s="19" t="s">
        <v>37</v>
      </c>
      <c r="B47" s="20">
        <f>SUM(B48:B49)</f>
        <v>0</v>
      </c>
      <c r="C47" s="20">
        <f>SUM(C48:C49)</f>
        <v>5950.5300000000007</v>
      </c>
    </row>
    <row r="48" spans="1:6" ht="25.5" hidden="1" x14ac:dyDescent="0.2">
      <c r="A48" s="19" t="s">
        <v>38</v>
      </c>
      <c r="B48" s="20" t="str">
        <f>'Kopā(LV garantiju sist)'!A62</f>
        <v xml:space="preserve">  5.2.1. Dzīvības apdrošināto aizsardzības fonda saistības par norēķinu pakalpojumiem</v>
      </c>
      <c r="C48" s="20">
        <f>'Kopā(LV garantiju sist)'!D62</f>
        <v>1675.5600000000002</v>
      </c>
    </row>
    <row r="49" spans="1:4" ht="25.5" hidden="1" x14ac:dyDescent="0.2">
      <c r="A49" s="19" t="s">
        <v>39</v>
      </c>
      <c r="B49" s="20" t="str">
        <f>'Kopā(LV garantiju sist)'!A63</f>
        <v xml:space="preserve">  5.2.2. Pārējo apdrošināto aizsardzības fonda saistības par norēķinu pakalpojumiem</v>
      </c>
      <c r="C49" s="20">
        <f>'Kopā(LV garantiju sist)'!D63</f>
        <v>4274.97</v>
      </c>
    </row>
    <row r="50" spans="1:4" x14ac:dyDescent="0.2">
      <c r="A50" s="15" t="s">
        <v>19</v>
      </c>
      <c r="B50" s="28">
        <f>SUM(B46)</f>
        <v>0.18</v>
      </c>
      <c r="C50" s="28">
        <f>SUM(C46)</f>
        <v>0.18</v>
      </c>
    </row>
    <row r="51" spans="1:4" x14ac:dyDescent="0.2">
      <c r="A51" s="16"/>
      <c r="B51" s="12"/>
      <c r="C51" s="12"/>
    </row>
    <row r="52" spans="1:4" ht="13.5" thickBot="1" x14ac:dyDescent="0.25">
      <c r="A52" s="3" t="s">
        <v>3</v>
      </c>
      <c r="B52" s="23">
        <f>B42+B50</f>
        <v>7610207.2000000002</v>
      </c>
      <c r="C52" s="23">
        <f>C42+C50</f>
        <v>0.18</v>
      </c>
      <c r="D52" s="41"/>
    </row>
    <row r="54" spans="1:4" x14ac:dyDescent="0.2">
      <c r="A54" s="8"/>
      <c r="B54" s="8"/>
    </row>
    <row r="55" spans="1:4" x14ac:dyDescent="0.2">
      <c r="C55" s="9"/>
    </row>
  </sheetData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4</vt:i4>
      </vt:variant>
    </vt:vector>
  </HeadingPairs>
  <TitlesOfParts>
    <vt:vector size="4" baseType="lpstr">
      <vt:lpstr>Kopā(LV garantiju sist)</vt:lpstr>
      <vt:lpstr>NGF</vt:lpstr>
      <vt:lpstr>AAF</vt:lpstr>
      <vt:lpstr>VNF</vt:lpstr>
    </vt:vector>
  </TitlesOfParts>
  <Company>FKTK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Dmitrijs Minajevs</dc:creator>
  <cp:lastModifiedBy>Ligita Bērzkalne</cp:lastModifiedBy>
  <cp:lastPrinted>2019-09-04T13:04:01Z</cp:lastPrinted>
  <dcterms:created xsi:type="dcterms:W3CDTF">2001-10-22T10:55:56Z</dcterms:created>
  <dcterms:modified xsi:type="dcterms:W3CDTF">2023-03-15T13:32:11Z</dcterms:modified>
</cp:coreProperties>
</file>